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S" sheetId="1" r:id="rId1"/>
    <sheet name="BS" sheetId="2" r:id="rId2"/>
    <sheet name="EQUITY" sheetId="3" r:id="rId3"/>
    <sheet name="CASHFLOW" sheetId="4" r:id="rId4"/>
    <sheet name="NOTE" sheetId="5" r:id="rId5"/>
  </sheets>
  <definedNames>
    <definedName name="Excel_BuiltIn_Print_Area_1_1">'IS'!$A$1:$I$59</definedName>
    <definedName name="Excel_BuiltIn_Print_Area_1_1_1">'IS'!$A$1:$I$57</definedName>
    <definedName name="Excel_BuiltIn_Print_Area_1_1_1_2">#REF!</definedName>
    <definedName name="Excel_BuiltIn_Print_Area_1_1_2">#REF!</definedName>
    <definedName name="Excel_BuiltIn_Print_Area_2_1">'BS'!$A$1:$E$53</definedName>
    <definedName name="_xlnm.Print_Area" localSheetId="1">'BS'!$A$1:$D$54</definedName>
    <definedName name="_xlnm.Print_Area" localSheetId="3">'CASHFLOW'!$A$1:$F$40</definedName>
    <definedName name="_xlnm.Print_Area" localSheetId="0">'IS'!$A$1:$H$57</definedName>
    <definedName name="_xlnm.Print_Area" localSheetId="4">'NOTE'!$A$1:$I$411</definedName>
    <definedName name="_xlnm.Print_Titles" localSheetId="4">'NOTE'!$1:$2</definedName>
  </definedNames>
  <calcPr fullCalcOnLoad="1"/>
</workbook>
</file>

<file path=xl/sharedStrings.xml><?xml version="1.0" encoding="utf-8"?>
<sst xmlns="http://schemas.openxmlformats.org/spreadsheetml/2006/main" count="357" uniqueCount="240">
  <si>
    <t xml:space="preserve">DPS RESOURCES BERHAD </t>
  </si>
  <si>
    <t>(Company No. 630878-X)</t>
  </si>
  <si>
    <t>CONDENSED CONSOLIDATED INCOME STATEMENT</t>
  </si>
  <si>
    <t>(The figures have not been audited)</t>
  </si>
  <si>
    <t>Individual Quarter</t>
  </si>
  <si>
    <t>Cumulative Quarter</t>
  </si>
  <si>
    <t>Preceding Year</t>
  </si>
  <si>
    <t>Current Year</t>
  </si>
  <si>
    <t>Corresponding</t>
  </si>
  <si>
    <t>Quarter</t>
  </si>
  <si>
    <t>Period</t>
  </si>
  <si>
    <t>To Date</t>
  </si>
  <si>
    <t>31.12.08</t>
  </si>
  <si>
    <t>31.12.07</t>
  </si>
  <si>
    <t>Revenue</t>
  </si>
  <si>
    <t>Cost of sales</t>
  </si>
  <si>
    <t>Gross profit</t>
  </si>
  <si>
    <t>Operating expenses</t>
  </si>
  <si>
    <t>Other operating income</t>
  </si>
  <si>
    <t>Finance cost</t>
  </si>
  <si>
    <t>Taxation</t>
  </si>
  <si>
    <t xml:space="preserve">(Loss)/profit after tax </t>
  </si>
  <si>
    <t>Minority interest</t>
  </si>
  <si>
    <t>Profit for the period</t>
  </si>
  <si>
    <t>Pre-acquisition profit</t>
  </si>
  <si>
    <t>Earning per share (sen)</t>
  </si>
  <si>
    <t>- Basic</t>
  </si>
  <si>
    <t>- Diluted</t>
  </si>
  <si>
    <t>CONDENSED CONSOLIDATED BALANCE SHEETS AS AT 31 DECEMBER 2008</t>
  </si>
  <si>
    <t>As At</t>
  </si>
  <si>
    <t>As At End</t>
  </si>
  <si>
    <t>Preceding</t>
  </si>
  <si>
    <t xml:space="preserve">Of Current </t>
  </si>
  <si>
    <t>Financial</t>
  </si>
  <si>
    <t>Year End</t>
  </si>
  <si>
    <t>Property, plant and equipment</t>
  </si>
  <si>
    <t>Prepaid land lease payments</t>
  </si>
  <si>
    <t>Investment property</t>
  </si>
  <si>
    <t>Plantation development expenditure</t>
  </si>
  <si>
    <t>Deferred expenditure</t>
  </si>
  <si>
    <t>Current assets</t>
  </si>
  <si>
    <t>Inventories</t>
  </si>
  <si>
    <t>Receivables</t>
  </si>
  <si>
    <t>Tax refundable</t>
  </si>
  <si>
    <t>Cash and cash equivalents</t>
  </si>
  <si>
    <t>Current liabilities</t>
  </si>
  <si>
    <t>Short term borrowings</t>
  </si>
  <si>
    <t>Payables</t>
  </si>
  <si>
    <t>Share capital</t>
  </si>
  <si>
    <t>Reserves</t>
  </si>
  <si>
    <t>Share application money pending allotment</t>
  </si>
  <si>
    <t>Long term borrowings</t>
  </si>
  <si>
    <t xml:space="preserve"> </t>
  </si>
  <si>
    <t>Net Tangible Assets per share attributable to ordinary equity holders of the parent (RM)</t>
  </si>
  <si>
    <t>CONDENSED CONSOLIDATED STATEMENT OF CHANGES IN EQUITY</t>
  </si>
  <si>
    <t xml:space="preserve">Distributable </t>
  </si>
  <si>
    <t xml:space="preserve">Non-Distributable </t>
  </si>
  <si>
    <t>Share</t>
  </si>
  <si>
    <t xml:space="preserve">Retained </t>
  </si>
  <si>
    <t>Revaluation</t>
  </si>
  <si>
    <t>Capital</t>
  </si>
  <si>
    <t>Profit</t>
  </si>
  <si>
    <t>Premium</t>
  </si>
  <si>
    <t>reserve</t>
  </si>
  <si>
    <t>Total</t>
  </si>
  <si>
    <t>Balance as at 1 January 2006</t>
  </si>
  <si>
    <t>Restated balance</t>
  </si>
  <si>
    <t>Effect on adopting FRS 3</t>
  </si>
  <si>
    <t>Issue of ordinary shares private placement</t>
  </si>
  <si>
    <t xml:space="preserve">Expenses of private placement and </t>
  </si>
  <si>
    <t>share buy-back written-off</t>
  </si>
  <si>
    <t>Deferred tax on revaluation increase</t>
  </si>
  <si>
    <t>no longer required</t>
  </si>
  <si>
    <t xml:space="preserve">Net profit / (loss) not recognised in </t>
  </si>
  <si>
    <t>income statement</t>
  </si>
  <si>
    <t>Dividends for the year ended:</t>
  </si>
  <si>
    <t>- 31.12.2005 (paid on 18 September 2006)</t>
  </si>
  <si>
    <t>Net profit for the year</t>
  </si>
  <si>
    <t>Adoption of FRS 112-Recognition of Deferred Tax Asset</t>
  </si>
  <si>
    <t>Balance as at 1 January 2007</t>
  </si>
  <si>
    <t xml:space="preserve">Expenses on private placement &amp; ESOS written-off </t>
  </si>
  <si>
    <t>Net loss not recognised in income statement</t>
  </si>
  <si>
    <t>Net profit for the financial year</t>
  </si>
  <si>
    <t>Balance as at 31 December 2007</t>
  </si>
  <si>
    <t xml:space="preserve">Rights Issue </t>
  </si>
  <si>
    <t>Expenses of Rights Issue written-off</t>
  </si>
  <si>
    <t>Revaluation increase</t>
  </si>
  <si>
    <t>Tax effect on revaluation increase</t>
  </si>
  <si>
    <t>Balance as at 31 December 2008</t>
  </si>
  <si>
    <t>CONDENSED CONSOLIDATED CASH FLOW STATEMENT</t>
  </si>
  <si>
    <t>Cumulative</t>
  </si>
  <si>
    <t>Net cash inflow from operating activities</t>
  </si>
  <si>
    <t>Net cash (outflow) from investing activities</t>
  </si>
  <si>
    <t>Net cash inflow from financing activities</t>
  </si>
  <si>
    <t>Net increase in cash and cash equivalents</t>
  </si>
  <si>
    <t>Cash and cash equivalents as at 1 January 2008</t>
  </si>
  <si>
    <t>Cash and cash equivalents as at 31 December 2008</t>
  </si>
  <si>
    <t>Reconciliation :</t>
  </si>
  <si>
    <t>Cash and bank balances</t>
  </si>
  <si>
    <t xml:space="preserve">Bank overdrafts </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</si>
  <si>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</si>
  <si>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</si>
  <si>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</si>
  <si>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</si>
  <si>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</si>
  <si>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</si>
  <si>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</si>
  <si>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</si>
  <si>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</si>
  <si>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</si>
  <si>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</si>
  <si>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</si>
  <si>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</si>
  <si>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</si>
  <si>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</si>
  <si>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</si>
  <si>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</si>
  <si>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</si>
  <si>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</si>
  <si>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Quarter Ended 31.12.08</t>
  </si>
  <si>
    <t>Quarter Ended 31.12.07</t>
  </si>
  <si>
    <t>Primary Reporting Format -                        Business Segments</t>
  </si>
  <si>
    <t>Profit/(loss) before taxation</t>
  </si>
  <si>
    <t>RM ’000</t>
  </si>
  <si>
    <t>Manufacturing of wood based products</t>
  </si>
  <si>
    <t>Trading</t>
  </si>
  <si>
    <t>Property investment</t>
  </si>
  <si>
    <t>Agro-based industry</t>
  </si>
  <si>
    <t>Investment holding</t>
  </si>
  <si>
    <t xml:space="preserve">Current </t>
  </si>
  <si>
    <t>Malaysia</t>
  </si>
  <si>
    <t xml:space="preserve">Europe </t>
  </si>
  <si>
    <t>America</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</si>
  <si>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</si>
  <si>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</si>
  <si>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</si>
  <si>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</si>
  <si>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</si>
  <si>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</si>
  <si>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</si>
  <si>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</si>
  <si>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</si>
  <si>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</si>
  <si>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</si>
  <si>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</si>
  <si>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</si>
  <si>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</si>
  <si>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31 December 2008 are as follows:</t>
  </si>
  <si>
    <t xml:space="preserve">As at </t>
  </si>
  <si>
    <t>Approved and contracted for</t>
  </si>
  <si>
    <t>Approved but not contracted for</t>
  </si>
  <si>
    <t>B1</t>
  </si>
  <si>
    <t>Review of Performance</t>
  </si>
  <si>
    <t>B2</t>
  </si>
  <si>
    <t>B3</t>
  </si>
  <si>
    <t>Commentary on Prospects</t>
  </si>
  <si>
    <t>B4</t>
  </si>
  <si>
    <t>Taxation comprise the following :</t>
  </si>
  <si>
    <t>Malaysian income tax</t>
  </si>
  <si>
    <t>Current Tax Expense</t>
  </si>
  <si>
    <t>B5</t>
  </si>
  <si>
    <t>Sales of Unquoted Investments and/or Properties</t>
  </si>
  <si>
    <t>B6</t>
  </si>
  <si>
    <t>Purchase or Disposal of Quoted Securities</t>
  </si>
  <si>
    <t>B7</t>
  </si>
  <si>
    <t>Corporate Proposal</t>
  </si>
  <si>
    <t>B8</t>
  </si>
  <si>
    <t>Group Borrowings and Debt Securities</t>
  </si>
  <si>
    <t>Total Group borrowings as at 31 December 2008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</si>
  <si>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</si>
  <si>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</si>
  <si>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</si>
  <si>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</si>
  <si>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</si>
  <si>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</si>
  <si>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</si>
  <si>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</si>
  <si>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</si>
  <si>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</si>
  <si>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</si>
  <si>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</si>
  <si>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earnings per share for the current quarter and cumulative year to date are computed as follows:</t>
  </si>
  <si>
    <t>Individual</t>
  </si>
  <si>
    <t>Weighted average number of ordinary</t>
  </si>
  <si>
    <t>Basic Earnings Per Share (sen)</t>
  </si>
  <si>
    <t>Adjusted weighted average number of ordinary</t>
  </si>
  <si>
    <t>Diluted Earnings Per Share (sen)</t>
  </si>
  <si>
    <t>B13</t>
  </si>
  <si>
    <t>Utilisation of Proceeds</t>
  </si>
  <si>
    <t>The status of the utilisation of proceeds from the Rights Issue is as follows:</t>
  </si>
  <si>
    <t>Utilisation of</t>
  </si>
  <si>
    <t>proceeds as</t>
  </si>
  <si>
    <t>Quarter ended 31.03.08</t>
  </si>
  <si>
    <t>Quarter ended 30.6.08</t>
  </si>
  <si>
    <t>Quarter ended 30.9.08</t>
  </si>
  <si>
    <t>disclosed in</t>
  </si>
  <si>
    <t>Not</t>
  </si>
  <si>
    <t>prospectus</t>
  </si>
  <si>
    <t xml:space="preserve">Utilised </t>
  </si>
  <si>
    <t>Utilised Yet</t>
  </si>
  <si>
    <t xml:space="preserve">Capital </t>
  </si>
  <si>
    <t>expenditure</t>
  </si>
  <si>
    <t xml:space="preserve">Repayment of </t>
  </si>
  <si>
    <t>borrowings</t>
  </si>
  <si>
    <t xml:space="preserve">Working </t>
  </si>
  <si>
    <t xml:space="preserve">capital </t>
  </si>
  <si>
    <t xml:space="preserve">Expenses for </t>
  </si>
  <si>
    <t>rights issue</t>
  </si>
  <si>
    <r>
      <t>ADD:</t>
    </r>
    <r>
      <rPr>
        <u val="single"/>
        <sz val="10"/>
        <rFont val="Times New Roman"/>
        <family val="1"/>
      </rPr>
      <t xml:space="preserve"> Inter-segment revenue</t>
    </r>
  </si>
  <si>
    <t>FOR THE FOURTH QUARTER ENDED 31 DECEMBER 2008</t>
  </si>
  <si>
    <t>Deferred tax liability</t>
  </si>
  <si>
    <t xml:space="preserve">revaluation </t>
  </si>
  <si>
    <t>Debited to</t>
  </si>
  <si>
    <t>income</t>
  </si>
  <si>
    <t>statement</t>
  </si>
  <si>
    <t>Carrying</t>
  </si>
  <si>
    <t>amount</t>
  </si>
  <si>
    <t>revaluation increase</t>
  </si>
  <si>
    <t>Landed properties with</t>
  </si>
  <si>
    <t>revaluation decrease</t>
  </si>
  <si>
    <t>Tax effect thereof</t>
  </si>
  <si>
    <t xml:space="preserve">Market   </t>
  </si>
  <si>
    <t>value</t>
  </si>
  <si>
    <t>Derecognition of deferred tax asset</t>
  </si>
  <si>
    <t>(Loss)/profit from operations</t>
  </si>
  <si>
    <t>(Loss)/profit before tax</t>
  </si>
  <si>
    <t>(Loss)/profit attributable to ordinary equity holders of the parent</t>
  </si>
  <si>
    <t>Net current assets</t>
  </si>
  <si>
    <t>RM’000</t>
  </si>
  <si>
    <t>Shareholders’ funds</t>
  </si>
  <si>
    <t>Weighted average number of shares (’000s)</t>
  </si>
  <si>
    <t>Priors’ years adjustments</t>
  </si>
  <si>
    <t>PART B: ADDITIONAL INFORMATION REQUIRED BY BMSB’S LISTING REQUIREMENTS</t>
  </si>
  <si>
    <t>Comparison with immediate preceding quarter’s results</t>
  </si>
  <si>
    <t>equity holders of the parent (RM’000)</t>
  </si>
  <si>
    <t xml:space="preserve">   shares of RM0.50 each in issue (’000)</t>
  </si>
  <si>
    <t>Effects of share options (’000)</t>
  </si>
  <si>
    <t xml:space="preserve">(Loss)/profit attributable to ordinary </t>
  </si>
  <si>
    <t>Credited/</t>
  </si>
  <si>
    <t>(Debited) to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</si>
</sst>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0_);_(* \(#,##0.0\);_(* \-??_);_(@_)"/>
    <numFmt numFmtId="167" formatCode="_(* #,##0_);_(* \(#,##0\);_(* \-_);_(@_)"/>
    <numFmt numFmtId="168" formatCode="#,##0;\-#,##0"/>
    <numFmt numFmtId="169" formatCode="#,##0.00;[Red]\-#,##0.00"/>
    <numFmt numFmtId="170" formatCode="_(* #,##0.00_);_(* \(#,##0.00\);_(* \-_);_(@_)"/>
    <numFmt numFmtId="171" formatCode="#,##0.00;\-#,##0.00"/>
    <numFmt numFmtId="172" formatCode="#,##0;[Red]\-#,##0"/>
    <numFmt numFmtId="173" formatCode="_(* #,##0.0_);_(* \(#,##0.0\);_(* \-_);_(@_)"/>
    <numFmt numFmtId="174" formatCode="#,###.00"/>
    <numFmt numFmtId="175" formatCode="d\-mmm\-yy;@"/>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00_);_(* \(#,##0.000\);_(* \-??_);_(@_)"/>
    <numFmt numFmtId="182" formatCode="_(* #,##0.0000_);_(* \(#,##0.0000\);_(* \-??_);_(@_)"/>
  </numFmts>
  <fonts count="34">
    <font>
      <sz val="10"/>
      <name val="Arial"/>
      <family val="2"/>
    </font>
    <font>
      <sz val="10"/>
      <color indexed="8"/>
      <name val="MS Sans Serif"/>
      <family val="2"/>
    </font>
    <font>
      <sz val="10"/>
      <color indexed="22"/>
      <name val="MS Sans Serif"/>
      <family val="2"/>
    </font>
    <font>
      <sz val="10"/>
      <color indexed="20"/>
      <name val="MS Sans Serif"/>
      <family val="2"/>
    </font>
    <font>
      <b/>
      <sz val="10"/>
      <color indexed="52"/>
      <name val="MS Sans Serif"/>
      <family val="2"/>
    </font>
    <font>
      <b/>
      <sz val="10"/>
      <color indexed="22"/>
      <name val="MS Sans Serif"/>
      <family val="2"/>
    </font>
    <font>
      <i/>
      <sz val="10"/>
      <color indexed="23"/>
      <name val="MS Sans Serif"/>
      <family val="2"/>
    </font>
    <font>
      <u val="single"/>
      <sz val="10"/>
      <color indexed="36"/>
      <name val="Arial"/>
      <family val="2"/>
    </font>
    <font>
      <sz val="10"/>
      <color indexed="17"/>
      <name val="MS Sans Serif"/>
      <family val="2"/>
    </font>
    <font>
      <b/>
      <sz val="15"/>
      <color indexed="62"/>
      <name val="MS Sans Serif"/>
      <family val="2"/>
    </font>
    <font>
      <b/>
      <sz val="13"/>
      <color indexed="62"/>
      <name val="MS Sans Serif"/>
      <family val="2"/>
    </font>
    <font>
      <b/>
      <sz val="11"/>
      <color indexed="62"/>
      <name val="MS Sans Serif"/>
      <family val="2"/>
    </font>
    <font>
      <u val="single"/>
      <sz val="10"/>
      <color indexed="12"/>
      <name val="Arial"/>
      <family val="2"/>
    </font>
    <font>
      <sz val="10"/>
      <color indexed="62"/>
      <name val="MS Sans Serif"/>
      <family val="2"/>
    </font>
    <font>
      <sz val="10"/>
      <color indexed="52"/>
      <name val="MS Sans Serif"/>
      <family val="2"/>
    </font>
    <font>
      <sz val="10"/>
      <color indexed="60"/>
      <name val="MS Sans Serif"/>
      <family val="2"/>
    </font>
    <font>
      <b/>
      <sz val="10"/>
      <color indexed="63"/>
      <name val="MS Sans Serif"/>
      <family val="2"/>
    </font>
    <font>
      <b/>
      <sz val="18"/>
      <color indexed="62"/>
      <name val="Cambria"/>
      <family val="2"/>
    </font>
    <font>
      <b/>
      <sz val="10"/>
      <color indexed="8"/>
      <name val="MS Sans Serif"/>
      <family val="2"/>
    </font>
    <font>
      <sz val="10"/>
      <color indexed="10"/>
      <name val="MS Sans Serif"/>
      <family val="2"/>
    </font>
    <font>
      <sz val="8"/>
      <name val="Arial"/>
      <family val="2"/>
    </font>
    <font>
      <b/>
      <sz val="8"/>
      <name val="Times New Roman"/>
      <family val="1"/>
    </font>
    <font>
      <sz val="8"/>
      <name val="Times New Roman"/>
      <family val="1"/>
    </font>
    <font>
      <b/>
      <sz val="8"/>
      <name val="Arial"/>
      <family val="2"/>
    </font>
    <font>
      <u val="single"/>
      <sz val="8"/>
      <name val="Times New Roman"/>
      <family val="1"/>
    </font>
    <font>
      <b/>
      <u val="single"/>
      <sz val="8"/>
      <name val="Times New Roman"/>
      <family val="1"/>
    </font>
    <font>
      <b/>
      <sz val="10"/>
      <name val="Times New Roman"/>
      <family val="1"/>
    </font>
    <font>
      <sz val="10"/>
      <name val="Times New Roman"/>
      <family val="1"/>
    </font>
    <font>
      <u val="single"/>
      <sz val="10"/>
      <name val="Times New Roman"/>
      <family val="1"/>
    </font>
    <font>
      <b/>
      <u val="single"/>
      <sz val="10"/>
      <name val="Times New Roman"/>
      <family val="1"/>
    </font>
    <font>
      <b/>
      <i/>
      <sz val="10"/>
      <name val="Times New Roman"/>
      <family val="1"/>
    </font>
    <font>
      <sz val="10"/>
      <color indexed="8"/>
      <name val="Times New Roman"/>
      <family val="0"/>
    </font>
    <font>
      <b/>
      <u val="single"/>
      <sz val="10"/>
      <color indexed="8"/>
      <name val="Times New Roman"/>
      <family val="0"/>
    </font>
    <font>
      <b/>
      <sz val="10"/>
      <color indexed="8"/>
      <name val="Times New Roman"/>
      <family val="0"/>
    </font>
  </fonts>
  <fills count="16">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55"/>
      </bottom>
    </border>
    <border>
      <left>
        <color indexed="63"/>
      </left>
      <right>
        <color indexed="63"/>
      </right>
      <top>
        <color indexed="63"/>
      </top>
      <bottom style="medium">
        <color indexed="55"/>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medium">
        <color indexed="8"/>
      </bottom>
    </border>
    <border>
      <left>
        <color indexed="63"/>
      </left>
      <right>
        <color indexed="63"/>
      </right>
      <top style="thin"/>
      <bottom style="double"/>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5" borderId="1" applyNumberFormat="0" applyAlignment="0" applyProtection="0"/>
    <xf numFmtId="0" fontId="5" fillId="5"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0" borderId="0">
      <alignment/>
      <protection/>
    </xf>
    <xf numFmtId="0" fontId="0" fillId="0" borderId="0">
      <alignment/>
      <protection/>
    </xf>
    <xf numFmtId="0" fontId="0" fillId="4" borderId="7" applyNumberFormat="0" applyAlignment="0" applyProtection="0"/>
    <xf numFmtId="0" fontId="16" fillId="5" borderId="8" applyNumberFormat="0" applyAlignment="0" applyProtection="0"/>
    <xf numFmtId="9" fontId="0" fillId="0" borderId="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0">
    <xf numFmtId="0" fontId="0" fillId="0" borderId="0" xfId="0" applyAlignment="1">
      <alignment/>
    </xf>
    <xf numFmtId="0" fontId="21" fillId="0" borderId="0" xfId="58" applyFont="1" applyFill="1" applyAlignment="1">
      <alignment/>
      <protection/>
    </xf>
    <xf numFmtId="0" fontId="22" fillId="0" borderId="0" xfId="58" applyFont="1" applyFill="1">
      <alignment/>
      <protection/>
    </xf>
    <xf numFmtId="0" fontId="21" fillId="0" borderId="0" xfId="58" applyFont="1" applyFill="1" applyAlignment="1">
      <alignment horizontal="left"/>
      <protection/>
    </xf>
    <xf numFmtId="0" fontId="22" fillId="0" borderId="0" xfId="58" applyFont="1" applyFill="1" applyAlignment="1">
      <alignment horizontal="center"/>
      <protection/>
    </xf>
    <xf numFmtId="0" fontId="21" fillId="0" borderId="0" xfId="58" applyFont="1" applyFill="1" applyAlignment="1">
      <alignment horizontal="center"/>
      <protection/>
    </xf>
    <xf numFmtId="0" fontId="21" fillId="0" borderId="0" xfId="58" applyFont="1" applyFill="1">
      <alignment/>
      <protection/>
    </xf>
    <xf numFmtId="165" fontId="22" fillId="0" borderId="0" xfId="42" applyNumberFormat="1" applyFont="1" applyFill="1" applyBorder="1" applyAlignment="1" applyProtection="1">
      <alignment/>
      <protection/>
    </xf>
    <xf numFmtId="165" fontId="22" fillId="0" borderId="0" xfId="42" applyNumberFormat="1" applyFont="1" applyFill="1" applyBorder="1" applyAlignment="1" applyProtection="1">
      <alignment horizontal="right"/>
      <protection/>
    </xf>
    <xf numFmtId="165" fontId="22" fillId="0" borderId="10" xfId="42" applyNumberFormat="1" applyFont="1" applyFill="1" applyBorder="1" applyAlignment="1" applyProtection="1">
      <alignment horizontal="right"/>
      <protection/>
    </xf>
    <xf numFmtId="10" fontId="23" fillId="0" borderId="0" xfId="61" applyNumberFormat="1" applyFont="1" applyFill="1" applyBorder="1" applyAlignment="1" applyProtection="1">
      <alignment horizontal="right"/>
      <protection/>
    </xf>
    <xf numFmtId="9" fontId="22" fillId="0" borderId="0" xfId="61" applyFont="1" applyFill="1" applyBorder="1" applyAlignment="1" applyProtection="1">
      <alignment horizontal="right"/>
      <protection/>
    </xf>
    <xf numFmtId="164" fontId="22" fillId="0" borderId="0" xfId="42" applyFont="1" applyFill="1" applyBorder="1" applyAlignment="1" applyProtection="1">
      <alignment horizontal="right"/>
      <protection/>
    </xf>
    <xf numFmtId="10" fontId="23" fillId="0" borderId="10" xfId="61" applyNumberFormat="1" applyFont="1" applyFill="1" applyBorder="1" applyAlignment="1" applyProtection="1">
      <alignment horizontal="right"/>
      <protection/>
    </xf>
    <xf numFmtId="165" fontId="22" fillId="0" borderId="11" xfId="42" applyNumberFormat="1" applyFont="1" applyFill="1" applyBorder="1" applyAlignment="1" applyProtection="1">
      <alignment horizontal="right"/>
      <protection/>
    </xf>
    <xf numFmtId="165" fontId="22" fillId="0" borderId="12" xfId="42" applyNumberFormat="1" applyFont="1" applyFill="1" applyBorder="1" applyAlignment="1" applyProtection="1">
      <alignment horizontal="right"/>
      <protection/>
    </xf>
    <xf numFmtId="165" fontId="22" fillId="0" borderId="13" xfId="42" applyNumberFormat="1" applyFont="1" applyFill="1" applyBorder="1" applyAlignment="1" applyProtection="1">
      <alignment horizontal="right"/>
      <protection/>
    </xf>
    <xf numFmtId="0" fontId="22" fillId="0" borderId="0" xfId="58" applyFont="1" applyFill="1" applyAlignment="1">
      <alignment wrapText="1"/>
      <protection/>
    </xf>
    <xf numFmtId="164" fontId="22" fillId="0" borderId="0" xfId="42" applyNumberFormat="1" applyFont="1" applyFill="1" applyBorder="1" applyAlignment="1" applyProtection="1">
      <alignment horizontal="right"/>
      <protection/>
    </xf>
    <xf numFmtId="164" fontId="22" fillId="0" borderId="12" xfId="42" applyNumberFormat="1" applyFont="1" applyFill="1" applyBorder="1" applyAlignment="1" applyProtection="1">
      <alignment horizontal="right"/>
      <protection/>
    </xf>
    <xf numFmtId="166" fontId="22" fillId="0" borderId="0" xfId="42" applyNumberFormat="1" applyFont="1" applyFill="1" applyBorder="1" applyAlignment="1" applyProtection="1">
      <alignment horizontal="right"/>
      <protection/>
    </xf>
    <xf numFmtId="165" fontId="21" fillId="0" borderId="0" xfId="42" applyNumberFormat="1" applyFont="1" applyFill="1" applyBorder="1" applyAlignment="1" applyProtection="1">
      <alignment/>
      <protection/>
    </xf>
    <xf numFmtId="165" fontId="22" fillId="0" borderId="14" xfId="42" applyNumberFormat="1" applyFont="1" applyFill="1" applyBorder="1" applyAlignment="1" applyProtection="1">
      <alignment/>
      <protection/>
    </xf>
    <xf numFmtId="165" fontId="22" fillId="0" borderId="14" xfId="42" applyNumberFormat="1" applyFont="1" applyFill="1" applyBorder="1" applyAlignment="1" applyProtection="1">
      <alignment horizontal="right"/>
      <protection/>
    </xf>
    <xf numFmtId="165" fontId="22" fillId="0" borderId="10" xfId="42" applyNumberFormat="1" applyFont="1" applyFill="1" applyBorder="1" applyAlignment="1" applyProtection="1">
      <alignment/>
      <protection/>
    </xf>
    <xf numFmtId="165" fontId="22" fillId="0" borderId="15" xfId="42" applyNumberFormat="1" applyFont="1" applyFill="1" applyBorder="1" applyAlignment="1" applyProtection="1">
      <alignment/>
      <protection/>
    </xf>
    <xf numFmtId="165" fontId="22" fillId="0" borderId="15" xfId="42" applyNumberFormat="1" applyFont="1" applyFill="1" applyBorder="1" applyAlignment="1" applyProtection="1">
      <alignment horizontal="right"/>
      <protection/>
    </xf>
    <xf numFmtId="165" fontId="22" fillId="0" borderId="16" xfId="42" applyNumberFormat="1" applyFont="1" applyFill="1" applyBorder="1" applyAlignment="1" applyProtection="1">
      <alignment/>
      <protection/>
    </xf>
    <xf numFmtId="165" fontId="22" fillId="0" borderId="16" xfId="42" applyNumberFormat="1" applyFont="1" applyFill="1" applyBorder="1" applyAlignment="1" applyProtection="1">
      <alignment horizontal="right"/>
      <protection/>
    </xf>
    <xf numFmtId="0" fontId="22" fillId="0" borderId="0" xfId="58" applyFont="1" applyFill="1" applyBorder="1">
      <alignment/>
      <protection/>
    </xf>
    <xf numFmtId="165" fontId="22" fillId="0" borderId="17" xfId="42" applyNumberFormat="1" applyFont="1" applyFill="1" applyBorder="1" applyAlignment="1" applyProtection="1">
      <alignment/>
      <protection/>
    </xf>
    <xf numFmtId="0" fontId="22" fillId="0" borderId="0" xfId="58" applyFont="1" applyFill="1" applyAlignment="1">
      <alignment horizontal="right"/>
      <protection/>
    </xf>
    <xf numFmtId="165" fontId="22" fillId="0" borderId="0" xfId="58" applyNumberFormat="1" applyFont="1" applyFill="1" applyBorder="1">
      <alignment/>
      <protection/>
    </xf>
    <xf numFmtId="165" fontId="22" fillId="0" borderId="11" xfId="42" applyNumberFormat="1" applyFont="1" applyFill="1" applyBorder="1" applyAlignment="1" applyProtection="1">
      <alignment/>
      <protection/>
    </xf>
    <xf numFmtId="164" fontId="0" fillId="0" borderId="0" xfId="42" applyFill="1" applyBorder="1" applyAlignment="1" applyProtection="1">
      <alignment/>
      <protection/>
    </xf>
    <xf numFmtId="165" fontId="21" fillId="0" borderId="0" xfId="58" applyNumberFormat="1" applyFont="1" applyFill="1" applyAlignment="1">
      <alignment horizontal="right"/>
      <protection/>
    </xf>
    <xf numFmtId="164" fontId="21" fillId="0" borderId="18" xfId="42" applyNumberFormat="1" applyFont="1" applyFill="1" applyBorder="1" applyAlignment="1" applyProtection="1">
      <alignment/>
      <protection/>
    </xf>
    <xf numFmtId="0" fontId="21" fillId="0" borderId="0" xfId="58" applyFont="1" applyFill="1" applyAlignment="1">
      <alignment horizontal="right"/>
      <protection/>
    </xf>
    <xf numFmtId="164" fontId="21" fillId="0" borderId="18" xfId="42" applyNumberFormat="1" applyFont="1" applyFill="1" applyBorder="1" applyAlignment="1" applyProtection="1">
      <alignment horizontal="right"/>
      <protection/>
    </xf>
    <xf numFmtId="165" fontId="21" fillId="0" borderId="0" xfId="58" applyNumberFormat="1" applyFont="1" applyFill="1">
      <alignment/>
      <protection/>
    </xf>
    <xf numFmtId="41" fontId="24" fillId="0" borderId="0" xfId="42" applyNumberFormat="1" applyFont="1" applyFill="1" applyBorder="1" applyAlignment="1" applyProtection="1">
      <alignment horizontal="right"/>
      <protection/>
    </xf>
    <xf numFmtId="165" fontId="21" fillId="0" borderId="0" xfId="42" applyNumberFormat="1" applyFont="1" applyFill="1" applyBorder="1" applyAlignment="1" applyProtection="1">
      <alignment horizontal="right"/>
      <protection/>
    </xf>
    <xf numFmtId="165" fontId="22" fillId="0" borderId="19" xfId="42" applyNumberFormat="1" applyFont="1" applyFill="1" applyBorder="1" applyAlignment="1" applyProtection="1">
      <alignment horizontal="right"/>
      <protection/>
    </xf>
    <xf numFmtId="165" fontId="22" fillId="0" borderId="20" xfId="42" applyNumberFormat="1" applyFont="1" applyFill="1" applyBorder="1" applyAlignment="1" applyProtection="1">
      <alignment horizontal="right"/>
      <protection/>
    </xf>
    <xf numFmtId="165" fontId="22" fillId="0" borderId="21" xfId="42" applyNumberFormat="1" applyFont="1" applyFill="1" applyBorder="1" applyAlignment="1" applyProtection="1">
      <alignment horizontal="right"/>
      <protection/>
    </xf>
    <xf numFmtId="165" fontId="22" fillId="0" borderId="22" xfId="42" applyNumberFormat="1" applyFont="1" applyFill="1" applyBorder="1" applyAlignment="1" applyProtection="1">
      <alignment horizontal="right"/>
      <protection/>
    </xf>
    <xf numFmtId="165" fontId="22" fillId="0" borderId="23" xfId="42" applyNumberFormat="1" applyFont="1" applyFill="1" applyBorder="1" applyAlignment="1" applyProtection="1">
      <alignment horizontal="right"/>
      <protection/>
    </xf>
    <xf numFmtId="165" fontId="22" fillId="0" borderId="24" xfId="42" applyNumberFormat="1" applyFont="1" applyFill="1" applyBorder="1" applyAlignment="1" applyProtection="1">
      <alignment horizontal="right"/>
      <protection/>
    </xf>
    <xf numFmtId="165" fontId="22" fillId="0" borderId="25" xfId="42" applyNumberFormat="1" applyFont="1" applyFill="1" applyBorder="1" applyAlignment="1" applyProtection="1">
      <alignment horizontal="right"/>
      <protection/>
    </xf>
    <xf numFmtId="165" fontId="22" fillId="0" borderId="26" xfId="42" applyNumberFormat="1" applyFont="1" applyFill="1" applyBorder="1" applyAlignment="1" applyProtection="1">
      <alignment horizontal="right"/>
      <protection/>
    </xf>
    <xf numFmtId="165" fontId="21" fillId="0" borderId="13" xfId="42" applyNumberFormat="1" applyFont="1" applyFill="1" applyBorder="1" applyAlignment="1" applyProtection="1">
      <alignment horizontal="right"/>
      <protection/>
    </xf>
    <xf numFmtId="165" fontId="22" fillId="0" borderId="27" xfId="42" applyNumberFormat="1" applyFont="1" applyFill="1" applyBorder="1" applyAlignment="1" applyProtection="1">
      <alignment horizontal="right"/>
      <protection/>
    </xf>
    <xf numFmtId="165" fontId="22" fillId="0" borderId="28" xfId="42" applyNumberFormat="1" applyFont="1" applyFill="1" applyBorder="1" applyAlignment="1" applyProtection="1">
      <alignment horizontal="right"/>
      <protection/>
    </xf>
    <xf numFmtId="165" fontId="22" fillId="0" borderId="29" xfId="42" applyNumberFormat="1" applyFont="1" applyFill="1" applyBorder="1" applyAlignment="1" applyProtection="1">
      <alignment horizontal="right"/>
      <protection/>
    </xf>
    <xf numFmtId="165" fontId="22" fillId="0" borderId="30" xfId="42" applyNumberFormat="1" applyFont="1" applyFill="1" applyBorder="1" applyAlignment="1" applyProtection="1">
      <alignment horizontal="right"/>
      <protection/>
    </xf>
    <xf numFmtId="165" fontId="22" fillId="0" borderId="31" xfId="42" applyNumberFormat="1" applyFont="1" applyFill="1" applyBorder="1" applyAlignment="1" applyProtection="1">
      <alignment horizontal="right"/>
      <protection/>
    </xf>
    <xf numFmtId="165" fontId="22" fillId="0" borderId="32" xfId="42" applyNumberFormat="1" applyFont="1" applyFill="1" applyBorder="1" applyAlignment="1" applyProtection="1">
      <alignment horizontal="right"/>
      <protection/>
    </xf>
    <xf numFmtId="165" fontId="22" fillId="0" borderId="33" xfId="42" applyNumberFormat="1" applyFont="1" applyFill="1" applyBorder="1" applyAlignment="1" applyProtection="1">
      <alignment horizontal="right"/>
      <protection/>
    </xf>
    <xf numFmtId="165" fontId="22" fillId="0" borderId="34" xfId="42" applyNumberFormat="1" applyFont="1" applyFill="1" applyBorder="1" applyAlignment="1" applyProtection="1">
      <alignment horizontal="right"/>
      <protection/>
    </xf>
    <xf numFmtId="15" fontId="22" fillId="0" borderId="0" xfId="58" applyNumberFormat="1" applyFont="1" applyFill="1" applyAlignment="1">
      <alignment horizontal="center"/>
      <protection/>
    </xf>
    <xf numFmtId="167" fontId="22" fillId="0" borderId="0" xfId="42" applyNumberFormat="1" applyFont="1" applyFill="1" applyBorder="1" applyAlignment="1" applyProtection="1">
      <alignment/>
      <protection/>
    </xf>
    <xf numFmtId="168" fontId="22" fillId="0" borderId="0" xfId="42" applyNumberFormat="1" applyFont="1" applyFill="1" applyBorder="1" applyAlignment="1" applyProtection="1">
      <alignment/>
      <protection/>
    </xf>
    <xf numFmtId="167" fontId="22" fillId="0" borderId="10" xfId="42" applyNumberFormat="1" applyFont="1" applyFill="1" applyBorder="1" applyAlignment="1" applyProtection="1">
      <alignment/>
      <protection/>
    </xf>
    <xf numFmtId="167" fontId="22" fillId="0" borderId="0" xfId="42" applyNumberFormat="1" applyFont="1" applyFill="1" applyBorder="1" applyAlignment="1" applyProtection="1">
      <alignment horizontal="right"/>
      <protection/>
    </xf>
    <xf numFmtId="167" fontId="22" fillId="0" borderId="13" xfId="42" applyNumberFormat="1" applyFont="1" applyFill="1" applyBorder="1" applyAlignment="1" applyProtection="1">
      <alignment/>
      <protection/>
    </xf>
    <xf numFmtId="0" fontId="25" fillId="0" borderId="0" xfId="58" applyFont="1" applyFill="1">
      <alignment/>
      <protection/>
    </xf>
    <xf numFmtId="169" fontId="22" fillId="0" borderId="0" xfId="42" applyNumberFormat="1" applyFont="1" applyFill="1" applyBorder="1" applyAlignment="1" applyProtection="1">
      <alignment/>
      <protection/>
    </xf>
    <xf numFmtId="0" fontId="26" fillId="0" borderId="0" xfId="58" applyFont="1" applyFill="1" applyAlignment="1">
      <alignment/>
      <protection/>
    </xf>
    <xf numFmtId="0" fontId="27" fillId="0" borderId="0" xfId="58" applyFont="1" applyFill="1">
      <alignment/>
      <protection/>
    </xf>
    <xf numFmtId="0" fontId="27" fillId="0" borderId="0" xfId="58" applyFont="1" applyFill="1" applyBorder="1">
      <alignment/>
      <protection/>
    </xf>
    <xf numFmtId="0" fontId="26" fillId="0" borderId="0" xfId="58" applyFont="1" applyFill="1" applyAlignment="1">
      <alignment horizontal="left"/>
      <protection/>
    </xf>
    <xf numFmtId="0" fontId="26" fillId="0" borderId="0" xfId="58" applyFont="1" applyFill="1">
      <alignment/>
      <protection/>
    </xf>
    <xf numFmtId="0" fontId="27" fillId="0" borderId="0" xfId="57" applyFont="1" applyFill="1">
      <alignment/>
      <protection/>
    </xf>
    <xf numFmtId="0" fontId="27" fillId="0" borderId="0" xfId="57" applyFont="1" applyFill="1" applyAlignment="1">
      <alignment horizontal="center"/>
      <protection/>
    </xf>
    <xf numFmtId="0" fontId="27" fillId="0" borderId="0" xfId="57" applyFont="1" applyFill="1" applyBorder="1" applyAlignment="1">
      <alignment horizontal="center"/>
      <protection/>
    </xf>
    <xf numFmtId="0" fontId="27" fillId="0" borderId="0" xfId="58" applyFont="1" applyFill="1" applyBorder="1" applyAlignment="1">
      <alignment horizontal="center"/>
      <protection/>
    </xf>
    <xf numFmtId="0" fontId="27" fillId="0" borderId="0" xfId="57" applyFont="1" applyFill="1" applyBorder="1">
      <alignment/>
      <protection/>
    </xf>
    <xf numFmtId="0" fontId="28" fillId="0" borderId="0" xfId="57" applyFont="1" applyFill="1" applyBorder="1" applyAlignment="1">
      <alignment horizontal="center"/>
      <protection/>
    </xf>
    <xf numFmtId="0" fontId="27" fillId="0" borderId="0" xfId="57" applyFont="1" applyFill="1" applyBorder="1" applyAlignment="1">
      <alignment horizontal="center" wrapText="1"/>
      <protection/>
    </xf>
    <xf numFmtId="0" fontId="27" fillId="0" borderId="0" xfId="58" applyFont="1" applyFill="1" applyBorder="1" applyAlignment="1">
      <alignment horizontal="center" wrapText="1"/>
      <protection/>
    </xf>
    <xf numFmtId="0" fontId="27" fillId="0" borderId="0" xfId="58" applyFont="1" applyFill="1" applyAlignment="1">
      <alignment horizontal="center"/>
      <protection/>
    </xf>
    <xf numFmtId="167" fontId="27" fillId="0" borderId="0" xfId="57" applyNumberFormat="1" applyFont="1" applyFill="1" applyBorder="1" applyAlignment="1">
      <alignment horizontal="center"/>
      <protection/>
    </xf>
    <xf numFmtId="164" fontId="27" fillId="0" borderId="0" xfId="42" applyFont="1" applyFill="1" applyBorder="1" applyAlignment="1" applyProtection="1">
      <alignment/>
      <protection/>
    </xf>
    <xf numFmtId="167" fontId="27" fillId="0" borderId="0" xfId="58" applyNumberFormat="1" applyFont="1" applyFill="1" applyBorder="1" applyAlignment="1">
      <alignment horizontal="center"/>
      <protection/>
    </xf>
    <xf numFmtId="167" fontId="27" fillId="0" borderId="18" xfId="57" applyNumberFormat="1" applyFont="1" applyFill="1" applyBorder="1" applyAlignment="1">
      <alignment horizontal="center"/>
      <protection/>
    </xf>
    <xf numFmtId="167" fontId="27" fillId="0" borderId="18" xfId="58" applyNumberFormat="1" applyFont="1" applyFill="1" applyBorder="1" applyAlignment="1">
      <alignment horizontal="center"/>
      <protection/>
    </xf>
    <xf numFmtId="0" fontId="29" fillId="0" borderId="0" xfId="57" applyFont="1" applyFill="1" applyBorder="1">
      <alignment/>
      <protection/>
    </xf>
    <xf numFmtId="167" fontId="27" fillId="0" borderId="35" xfId="58" applyNumberFormat="1" applyFont="1" applyFill="1" applyBorder="1" applyAlignment="1">
      <alignment horizontal="center"/>
      <protection/>
    </xf>
    <xf numFmtId="9" fontId="27" fillId="0" borderId="0" xfId="61" applyFont="1" applyFill="1" applyBorder="1" applyAlignment="1" applyProtection="1">
      <alignment/>
      <protection/>
    </xf>
    <xf numFmtId="167" fontId="27" fillId="0" borderId="0" xfId="61" applyNumberFormat="1" applyFont="1" applyFill="1" applyBorder="1" applyAlignment="1" applyProtection="1">
      <alignment horizontal="right"/>
      <protection/>
    </xf>
    <xf numFmtId="167" fontId="27" fillId="0" borderId="13" xfId="58" applyNumberFormat="1" applyFont="1" applyFill="1" applyBorder="1">
      <alignment/>
      <protection/>
    </xf>
    <xf numFmtId="167" fontId="27" fillId="0" borderId="0" xfId="58" applyNumberFormat="1" applyFont="1" applyFill="1">
      <alignment/>
      <protection/>
    </xf>
    <xf numFmtId="165" fontId="27" fillId="0" borderId="0" xfId="58" applyNumberFormat="1" applyFont="1" applyFill="1">
      <alignment/>
      <protection/>
    </xf>
    <xf numFmtId="0" fontId="29" fillId="0" borderId="0" xfId="58" applyFont="1" applyFill="1">
      <alignment/>
      <protection/>
    </xf>
    <xf numFmtId="0" fontId="30" fillId="0" borderId="0" xfId="58" applyFont="1" applyFill="1">
      <alignment/>
      <protection/>
    </xf>
    <xf numFmtId="167" fontId="27" fillId="0" borderId="0" xfId="58" applyNumberFormat="1" applyFont="1" applyFill="1" applyBorder="1">
      <alignment/>
      <protection/>
    </xf>
    <xf numFmtId="165" fontId="27" fillId="0" borderId="13" xfId="42" applyNumberFormat="1" applyFont="1" applyFill="1" applyBorder="1" applyAlignment="1" applyProtection="1">
      <alignment horizontal="center"/>
      <protection/>
    </xf>
    <xf numFmtId="170" fontId="27" fillId="0" borderId="0" xfId="58" applyNumberFormat="1" applyFont="1" applyFill="1" applyBorder="1" applyAlignment="1">
      <alignment horizontal="center"/>
      <protection/>
    </xf>
    <xf numFmtId="167" fontId="27" fillId="0" borderId="0" xfId="58" applyNumberFormat="1" applyFont="1" applyFill="1" applyAlignment="1">
      <alignment horizontal="center"/>
      <protection/>
    </xf>
    <xf numFmtId="15" fontId="27" fillId="0" borderId="0" xfId="58" applyNumberFormat="1" applyFont="1" applyFill="1" applyAlignment="1">
      <alignment horizontal="center"/>
      <protection/>
    </xf>
    <xf numFmtId="15" fontId="27" fillId="0" borderId="0" xfId="58" applyNumberFormat="1" applyFont="1" applyFill="1" applyBorder="1" applyAlignment="1">
      <alignment horizontal="center"/>
      <protection/>
    </xf>
    <xf numFmtId="165" fontId="27" fillId="0" borderId="12" xfId="42" applyNumberFormat="1" applyFont="1" applyFill="1" applyBorder="1" applyAlignment="1" applyProtection="1">
      <alignment/>
      <protection/>
    </xf>
    <xf numFmtId="164" fontId="27" fillId="0" borderId="12" xfId="42" applyFont="1" applyFill="1" applyBorder="1" applyAlignment="1" applyProtection="1">
      <alignment/>
      <protection/>
    </xf>
    <xf numFmtId="165" fontId="27" fillId="0" borderId="0" xfId="42" applyNumberFormat="1" applyFont="1" applyFill="1" applyBorder="1" applyAlignment="1" applyProtection="1">
      <alignment/>
      <protection/>
    </xf>
    <xf numFmtId="165" fontId="27" fillId="0" borderId="10" xfId="42" applyNumberFormat="1" applyFont="1" applyFill="1" applyBorder="1" applyAlignment="1" applyProtection="1">
      <alignment/>
      <protection/>
    </xf>
    <xf numFmtId="164" fontId="27" fillId="0" borderId="12" xfId="42" applyNumberFormat="1" applyFont="1" applyFill="1" applyBorder="1" applyAlignment="1" applyProtection="1">
      <alignment/>
      <protection/>
    </xf>
    <xf numFmtId="0" fontId="27" fillId="0" borderId="0" xfId="58" applyFont="1" applyFill="1" applyAlignment="1">
      <alignment horizontal="left" indent="1"/>
      <protection/>
    </xf>
    <xf numFmtId="41" fontId="27" fillId="0" borderId="0" xfId="58" applyNumberFormat="1" applyFont="1" applyFill="1">
      <alignment/>
      <protection/>
    </xf>
    <xf numFmtId="41" fontId="27" fillId="0" borderId="0" xfId="58" applyNumberFormat="1" applyFont="1" applyFill="1" applyAlignment="1">
      <alignment horizontal="center"/>
      <protection/>
    </xf>
    <xf numFmtId="14" fontId="27" fillId="0" borderId="0" xfId="58" applyNumberFormat="1" applyFont="1" applyFill="1">
      <alignment/>
      <protection/>
    </xf>
    <xf numFmtId="0" fontId="27" fillId="0" borderId="0" xfId="0" applyFont="1" applyFill="1" applyBorder="1" applyAlignment="1">
      <alignment/>
    </xf>
    <xf numFmtId="168" fontId="27" fillId="0" borderId="0" xfId="42" applyNumberFormat="1" applyFont="1" applyFill="1" applyBorder="1" applyAlignment="1" applyProtection="1">
      <alignment/>
      <protection/>
    </xf>
    <xf numFmtId="168" fontId="26" fillId="0" borderId="0" xfId="42" applyNumberFormat="1" applyFont="1" applyFill="1" applyBorder="1" applyAlignment="1" applyProtection="1">
      <alignment/>
      <protection/>
    </xf>
    <xf numFmtId="168" fontId="30" fillId="0" borderId="0" xfId="42" applyNumberFormat="1" applyFont="1" applyFill="1" applyBorder="1" applyAlignment="1" applyProtection="1">
      <alignment/>
      <protection/>
    </xf>
    <xf numFmtId="165" fontId="27" fillId="0" borderId="0" xfId="42" applyNumberFormat="1" applyFont="1" applyFill="1" applyBorder="1" applyAlignment="1" applyProtection="1">
      <alignment horizontal="center"/>
      <protection/>
    </xf>
    <xf numFmtId="165" fontId="27" fillId="0" borderId="0" xfId="42" applyNumberFormat="1" applyFont="1" applyFill="1" applyAlignment="1">
      <alignment/>
    </xf>
    <xf numFmtId="165" fontId="27" fillId="0" borderId="33" xfId="42" applyNumberFormat="1" applyFont="1" applyFill="1" applyBorder="1" applyAlignment="1">
      <alignment/>
    </xf>
    <xf numFmtId="165" fontId="27" fillId="0" borderId="36" xfId="42" applyNumberFormat="1" applyFont="1" applyFill="1" applyBorder="1" applyAlignment="1">
      <alignment/>
    </xf>
    <xf numFmtId="167" fontId="22" fillId="0" borderId="36" xfId="42" applyNumberFormat="1" applyFont="1" applyFill="1" applyBorder="1" applyAlignment="1" applyProtection="1">
      <alignment/>
      <protection/>
    </xf>
    <xf numFmtId="164" fontId="27" fillId="0" borderId="37" xfId="42" applyNumberFormat="1" applyFont="1" applyFill="1" applyBorder="1" applyAlignment="1" applyProtection="1">
      <alignment/>
      <protection/>
    </xf>
    <xf numFmtId="165" fontId="22" fillId="0" borderId="36" xfId="42" applyNumberFormat="1" applyFont="1" applyFill="1" applyBorder="1" applyAlignment="1" applyProtection="1">
      <alignment/>
      <protection/>
    </xf>
    <xf numFmtId="165" fontId="22" fillId="0" borderId="36" xfId="42" applyNumberFormat="1" applyFont="1" applyFill="1" applyBorder="1" applyAlignment="1" applyProtection="1">
      <alignment horizontal="right"/>
      <protection/>
    </xf>
    <xf numFmtId="0" fontId="22" fillId="0" borderId="0" xfId="58" applyFont="1" applyFill="1" applyBorder="1" applyAlignment="1">
      <alignment horizontal="center"/>
      <protection/>
    </xf>
    <xf numFmtId="0" fontId="20" fillId="0" borderId="0" xfId="0" applyFont="1" applyAlignment="1">
      <alignment horizontal="left" wrapText="1"/>
    </xf>
    <xf numFmtId="41" fontId="24" fillId="0" borderId="0" xfId="42" applyNumberFormat="1" applyFont="1" applyFill="1" applyBorder="1" applyAlignment="1" applyProtection="1">
      <alignment horizontal="center"/>
      <protection/>
    </xf>
    <xf numFmtId="0" fontId="27" fillId="0" borderId="0" xfId="57" applyFont="1" applyFill="1" applyBorder="1" applyAlignment="1">
      <alignment horizontal="center"/>
      <protection/>
    </xf>
    <xf numFmtId="0" fontId="27" fillId="0" borderId="0" xfId="58" applyFont="1" applyFill="1" applyBorder="1" applyAlignment="1">
      <alignment horizontal="center"/>
      <protection/>
    </xf>
    <xf numFmtId="0" fontId="27" fillId="0" borderId="0" xfId="57" applyFont="1" applyFill="1" applyBorder="1" applyAlignment="1">
      <alignment horizontal="center" wrapText="1"/>
      <protection/>
    </xf>
    <xf numFmtId="0" fontId="27" fillId="0" borderId="0" xfId="58" applyFont="1" applyFill="1" applyAlignment="1">
      <alignment horizontal="center"/>
      <protection/>
    </xf>
    <xf numFmtId="0" fontId="26" fillId="0" borderId="0" xfId="57" applyFont="1" applyFill="1" applyBorder="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rmal_GW 1Q2005 Qtrly Rpt"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76200</xdr:colOff>
      <xdr:row>1</xdr:row>
      <xdr:rowOff>57150</xdr:rowOff>
    </xdr:to>
    <xdr:sp>
      <xdr:nvSpPr>
        <xdr:cNvPr id="1" name="Text Box 1"/>
        <xdr:cNvSpPr txBox="1">
          <a:spLocks noChangeArrowheads="1"/>
        </xdr:cNvSpPr>
      </xdr:nvSpPr>
      <xdr:spPr>
        <a:xfrm>
          <a:off x="383857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48</xdr:row>
      <xdr:rowOff>142875</xdr:rowOff>
    </xdr:from>
    <xdr:to>
      <xdr:col>1</xdr:col>
      <xdr:colOff>457200</xdr:colOff>
      <xdr:row>50</xdr:row>
      <xdr:rowOff>57150</xdr:rowOff>
    </xdr:to>
    <xdr:sp>
      <xdr:nvSpPr>
        <xdr:cNvPr id="2" name="Text Box 2"/>
        <xdr:cNvSpPr txBox="1">
          <a:spLocks noChangeArrowheads="1"/>
        </xdr:cNvSpPr>
      </xdr:nvSpPr>
      <xdr:spPr>
        <a:xfrm>
          <a:off x="3352800" y="64960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51</xdr:row>
      <xdr:rowOff>28575</xdr:rowOff>
    </xdr:from>
    <xdr:to>
      <xdr:col>8</xdr:col>
      <xdr:colOff>9525</xdr:colOff>
      <xdr:row>54</xdr:row>
      <xdr:rowOff>142875</xdr:rowOff>
    </xdr:to>
    <xdr:sp fLocksText="0">
      <xdr:nvSpPr>
        <xdr:cNvPr id="3" name="Text Box 3"/>
        <xdr:cNvSpPr txBox="1">
          <a:spLocks noChangeArrowheads="1"/>
        </xdr:cNvSpPr>
      </xdr:nvSpPr>
      <xdr:spPr>
        <a:xfrm>
          <a:off x="9525" y="6829425"/>
          <a:ext cx="6486525" cy="5619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unaudited Condensed Consolidated Income Statement should be read in conjunction with the Annual Financial Statements for the year ended 31 December 2007 and the accompanying explanatory notes attached to the interim financial statements.</a:t>
          </a:r>
        </a:p>
      </xdr:txBody>
    </xdr:sp>
    <xdr:clientData/>
  </xdr:twoCellAnchor>
  <xdr:twoCellAnchor>
    <xdr:from>
      <xdr:col>1</xdr:col>
      <xdr:colOff>352425</xdr:colOff>
      <xdr:row>57</xdr:row>
      <xdr:rowOff>0</xdr:rowOff>
    </xdr:from>
    <xdr:to>
      <xdr:col>1</xdr:col>
      <xdr:colOff>457200</xdr:colOff>
      <xdr:row>58</xdr:row>
      <xdr:rowOff>66675</xdr:rowOff>
    </xdr:to>
    <xdr:sp>
      <xdr:nvSpPr>
        <xdr:cNvPr id="4" name="Text Box 4"/>
        <xdr:cNvSpPr txBox="1">
          <a:spLocks noChangeArrowheads="1"/>
        </xdr:cNvSpPr>
      </xdr:nvSpPr>
      <xdr:spPr>
        <a:xfrm>
          <a:off x="3352800" y="771525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47</xdr:row>
      <xdr:rowOff>9525</xdr:rowOff>
    </xdr:from>
    <xdr:to>
      <xdr:col>1</xdr:col>
      <xdr:colOff>447675</xdr:colOff>
      <xdr:row>47</xdr:row>
      <xdr:rowOff>142875</xdr:rowOff>
    </xdr:to>
    <xdr:sp>
      <xdr:nvSpPr>
        <xdr:cNvPr id="1" name="Text Box 1"/>
        <xdr:cNvSpPr txBox="1">
          <a:spLocks noChangeArrowheads="1"/>
        </xdr:cNvSpPr>
      </xdr:nvSpPr>
      <xdr:spPr>
        <a:xfrm>
          <a:off x="4905375" y="6638925"/>
          <a:ext cx="952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48</xdr:row>
      <xdr:rowOff>9525</xdr:rowOff>
    </xdr:from>
    <xdr:to>
      <xdr:col>5</xdr:col>
      <xdr:colOff>38100</xdr:colOff>
      <xdr:row>51</xdr:row>
      <xdr:rowOff>133350</xdr:rowOff>
    </xdr:to>
    <xdr:sp fLocksText="0">
      <xdr:nvSpPr>
        <xdr:cNvPr id="2" name="Text Box 2"/>
        <xdr:cNvSpPr txBox="1">
          <a:spLocks noChangeArrowheads="1"/>
        </xdr:cNvSpPr>
      </xdr:nvSpPr>
      <xdr:spPr>
        <a:xfrm>
          <a:off x="0" y="6781800"/>
          <a:ext cx="6629400" cy="5524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Balance Sheet should be read in conjunction with the Annual Financial Statements for the year ended 31 December 2007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47625</xdr:rowOff>
    </xdr:from>
    <xdr:to>
      <xdr:col>6</xdr:col>
      <xdr:colOff>66675</xdr:colOff>
      <xdr:row>67</xdr:row>
      <xdr:rowOff>152400</xdr:rowOff>
    </xdr:to>
    <xdr:sp fLocksText="0">
      <xdr:nvSpPr>
        <xdr:cNvPr id="1" name="Text Box 1"/>
        <xdr:cNvSpPr txBox="1">
          <a:spLocks noChangeArrowheads="1"/>
        </xdr:cNvSpPr>
      </xdr:nvSpPr>
      <xdr:spPr>
        <a:xfrm>
          <a:off x="0" y="6324600"/>
          <a:ext cx="6705600" cy="42862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unaudited Condensed Consolidated Statement of Changes In Equity should be read in conjunction with the Annual Financial Statements for the year ended 31 December 2007.</a:t>
          </a:r>
        </a:p>
      </xdr:txBody>
    </xdr:sp>
    <xdr:clientData/>
  </xdr:twoCellAnchor>
  <xdr:twoCellAnchor>
    <xdr:from>
      <xdr:col>3</xdr:col>
      <xdr:colOff>57150</xdr:colOff>
      <xdr:row>9</xdr:row>
      <xdr:rowOff>85725</xdr:rowOff>
    </xdr:from>
    <xdr:to>
      <xdr:col>3</xdr:col>
      <xdr:colOff>495300</xdr:colOff>
      <xdr:row>9</xdr:row>
      <xdr:rowOff>85725</xdr:rowOff>
    </xdr:to>
    <xdr:sp>
      <xdr:nvSpPr>
        <xdr:cNvPr id="2" name="Line 62"/>
        <xdr:cNvSpPr>
          <a:spLocks/>
        </xdr:cNvSpPr>
      </xdr:nvSpPr>
      <xdr:spPr>
        <a:xfrm rot="10800000">
          <a:off x="4095750" y="1543050"/>
          <a:ext cx="438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466725</xdr:colOff>
      <xdr:row>9</xdr:row>
      <xdr:rowOff>95250</xdr:rowOff>
    </xdr:from>
    <xdr:to>
      <xdr:col>4</xdr:col>
      <xdr:colOff>904875</xdr:colOff>
      <xdr:row>9</xdr:row>
      <xdr:rowOff>95250</xdr:rowOff>
    </xdr:to>
    <xdr:sp>
      <xdr:nvSpPr>
        <xdr:cNvPr id="3" name="Line 63"/>
        <xdr:cNvSpPr>
          <a:spLocks/>
        </xdr:cNvSpPr>
      </xdr:nvSpPr>
      <xdr:spPr>
        <a:xfrm>
          <a:off x="5429250" y="1552575"/>
          <a:ext cx="438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76200</xdr:colOff>
      <xdr:row>36</xdr:row>
      <xdr:rowOff>66675</xdr:rowOff>
    </xdr:to>
    <xdr:sp>
      <xdr:nvSpPr>
        <xdr:cNvPr id="1" name="Text Box 1"/>
        <xdr:cNvSpPr txBox="1">
          <a:spLocks noChangeArrowheads="1"/>
        </xdr:cNvSpPr>
      </xdr:nvSpPr>
      <xdr:spPr>
        <a:xfrm>
          <a:off x="3495675" y="5019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35</xdr:row>
      <xdr:rowOff>28575</xdr:rowOff>
    </xdr:from>
    <xdr:to>
      <xdr:col>5</xdr:col>
      <xdr:colOff>57150</xdr:colOff>
      <xdr:row>38</xdr:row>
      <xdr:rowOff>133350</xdr:rowOff>
    </xdr:to>
    <xdr:sp fLocksText="0">
      <xdr:nvSpPr>
        <xdr:cNvPr id="2" name="Text Box 2"/>
        <xdr:cNvSpPr txBox="1">
          <a:spLocks noChangeArrowheads="1"/>
        </xdr:cNvSpPr>
      </xdr:nvSpPr>
      <xdr:spPr>
        <a:xfrm>
          <a:off x="47625" y="5048250"/>
          <a:ext cx="5448300" cy="5905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Cash Flow Statement should be read in conjunction with the Annual Financial Statements for the year ended 31 December 2007 and the accompanying explanatory notes attached to the interim financial statements.</a:t>
          </a:r>
        </a:p>
      </xdr:txBody>
    </xdr:sp>
    <xdr:clientData/>
  </xdr:twoCellAnchor>
  <xdr:twoCellAnchor>
    <xdr:from>
      <xdr:col>2</xdr:col>
      <xdr:colOff>0</xdr:colOff>
      <xdr:row>39</xdr:row>
      <xdr:rowOff>0</xdr:rowOff>
    </xdr:from>
    <xdr:to>
      <xdr:col>2</xdr:col>
      <xdr:colOff>76200</xdr:colOff>
      <xdr:row>40</xdr:row>
      <xdr:rowOff>66675</xdr:rowOff>
    </xdr:to>
    <xdr:sp>
      <xdr:nvSpPr>
        <xdr:cNvPr id="3" name="Text Box 3"/>
        <xdr:cNvSpPr txBox="1">
          <a:spLocks noChangeArrowheads="1"/>
        </xdr:cNvSpPr>
      </xdr:nvSpPr>
      <xdr:spPr>
        <a:xfrm>
          <a:off x="3495675" y="5667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xdr:row>
      <xdr:rowOff>0</xdr:rowOff>
    </xdr:from>
    <xdr:to>
      <xdr:col>8</xdr:col>
      <xdr:colOff>304800</xdr:colOff>
      <xdr:row>32</xdr:row>
      <xdr:rowOff>85725</xdr:rowOff>
    </xdr:to>
    <xdr:sp fLocksText="0">
      <xdr:nvSpPr>
        <xdr:cNvPr id="1" name="Text Box 1"/>
        <xdr:cNvSpPr txBox="1">
          <a:spLocks noChangeArrowheads="1"/>
        </xdr:cNvSpPr>
      </xdr:nvSpPr>
      <xdr:spPr>
        <a:xfrm>
          <a:off x="314325" y="5019675"/>
          <a:ext cx="5895975" cy="2476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auditors’ report  on the financial statements for the year ended 31 December 2007 was not qualified.</a:t>
          </a:r>
        </a:p>
      </xdr:txBody>
    </xdr:sp>
    <xdr:clientData/>
  </xdr:twoCellAnchor>
  <xdr:twoCellAnchor>
    <xdr:from>
      <xdr:col>1</xdr:col>
      <xdr:colOff>9525</xdr:colOff>
      <xdr:row>132</xdr:row>
      <xdr:rowOff>9525</xdr:rowOff>
    </xdr:from>
    <xdr:to>
      <xdr:col>8</xdr:col>
      <xdr:colOff>333375</xdr:colOff>
      <xdr:row>133</xdr:row>
      <xdr:rowOff>142875</xdr:rowOff>
    </xdr:to>
    <xdr:sp fLocksText="0">
      <xdr:nvSpPr>
        <xdr:cNvPr id="2" name="Text Box 2"/>
        <xdr:cNvSpPr txBox="1">
          <a:spLocks noChangeArrowheads="1"/>
        </xdr:cNvSpPr>
      </xdr:nvSpPr>
      <xdr:spPr>
        <a:xfrm>
          <a:off x="314325" y="21736050"/>
          <a:ext cx="5924550" cy="2952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There were no material events subsequent to the end of the current quarter.
</a:t>
          </a:r>
        </a:p>
      </xdr:txBody>
    </xdr:sp>
    <xdr:clientData/>
  </xdr:twoCellAnchor>
  <xdr:twoCellAnchor>
    <xdr:from>
      <xdr:col>1</xdr:col>
      <xdr:colOff>9525</xdr:colOff>
      <xdr:row>169</xdr:row>
      <xdr:rowOff>9525</xdr:rowOff>
    </xdr:from>
    <xdr:to>
      <xdr:col>8</xdr:col>
      <xdr:colOff>304800</xdr:colOff>
      <xdr:row>171</xdr:row>
      <xdr:rowOff>104775</xdr:rowOff>
    </xdr:to>
    <xdr:sp fLocksText="0">
      <xdr:nvSpPr>
        <xdr:cNvPr id="3" name="Text Box 3"/>
        <xdr:cNvSpPr txBox="1">
          <a:spLocks noChangeArrowheads="1"/>
        </xdr:cNvSpPr>
      </xdr:nvSpPr>
      <xdr:spPr>
        <a:xfrm>
          <a:off x="314325" y="27727275"/>
          <a:ext cx="5895975" cy="419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changes in contingent liabilities and contingent assets of a material nature since the last audited financial statements for the year ended 31 December 2007.</a:t>
          </a:r>
        </a:p>
      </xdr:txBody>
    </xdr:sp>
    <xdr:clientData/>
  </xdr:twoCellAnchor>
  <xdr:twoCellAnchor>
    <xdr:from>
      <xdr:col>1</xdr:col>
      <xdr:colOff>9525</xdr:colOff>
      <xdr:row>189</xdr:row>
      <xdr:rowOff>0</xdr:rowOff>
    </xdr:from>
    <xdr:to>
      <xdr:col>8</xdr:col>
      <xdr:colOff>323850</xdr:colOff>
      <xdr:row>194</xdr:row>
      <xdr:rowOff>123825</xdr:rowOff>
    </xdr:to>
    <xdr:sp fLocksText="0">
      <xdr:nvSpPr>
        <xdr:cNvPr id="4" name="Text Box 4"/>
        <xdr:cNvSpPr txBox="1">
          <a:spLocks noChangeArrowheads="1"/>
        </xdr:cNvSpPr>
      </xdr:nvSpPr>
      <xdr:spPr>
        <a:xfrm>
          <a:off x="314325" y="30956250"/>
          <a:ext cx="5915025" cy="9334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For the fourth quarter ended 31 December 2008, the Group recorded a revenue of  RM46.309 million and loss before tax of RM1.544 million.  This result represents an increase of  2.0% from revenue of  RM45.396 million.  However, dispite the increase in turnover, the Group suffered a loss before tax of RM1.544 million as compared to the profit before tax of RM798,000 in the corresponding quarter in year 2007 due to lower profit margin as a result of  the current global economic crisis.
</a:t>
          </a:r>
        </a:p>
      </xdr:txBody>
    </xdr:sp>
    <xdr:clientData/>
  </xdr:twoCellAnchor>
  <xdr:twoCellAnchor>
    <xdr:from>
      <xdr:col>1</xdr:col>
      <xdr:colOff>9525</xdr:colOff>
      <xdr:row>198</xdr:row>
      <xdr:rowOff>85725</xdr:rowOff>
    </xdr:from>
    <xdr:to>
      <xdr:col>8</xdr:col>
      <xdr:colOff>314325</xdr:colOff>
      <xdr:row>205</xdr:row>
      <xdr:rowOff>142875</xdr:rowOff>
    </xdr:to>
    <xdr:sp fLocksText="0">
      <xdr:nvSpPr>
        <xdr:cNvPr id="5" name="Text Box 5"/>
        <xdr:cNvSpPr txBox="1">
          <a:spLocks noChangeArrowheads="1"/>
        </xdr:cNvSpPr>
      </xdr:nvSpPr>
      <xdr:spPr>
        <a:xfrm>
          <a:off x="314325" y="32499300"/>
          <a:ext cx="5905500" cy="119062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result for the quarter under review recorded a decrease in turnover from RM51.23 million for the immediate preceding quarter as compared to RM 46.309 million achieved for the fourth quarter ended 31 December 2008, which represent a decrease of 9.6%.
The current quarter loss before income tax of RM1.544 million shows a decrease in profit margin as compared to profit before tax of RM 73,000 for the immediate preceding quarter.  Reason for decrease in profit before tax is disclosed in Note B1 above.</a:t>
          </a:r>
        </a:p>
      </xdr:txBody>
    </xdr:sp>
    <xdr:clientData/>
  </xdr:twoCellAnchor>
  <xdr:twoCellAnchor>
    <xdr:from>
      <xdr:col>1</xdr:col>
      <xdr:colOff>38100</xdr:colOff>
      <xdr:row>240</xdr:row>
      <xdr:rowOff>47625</xdr:rowOff>
    </xdr:from>
    <xdr:to>
      <xdr:col>8</xdr:col>
      <xdr:colOff>276225</xdr:colOff>
      <xdr:row>243</xdr:row>
      <xdr:rowOff>28575</xdr:rowOff>
    </xdr:to>
    <xdr:sp fLocksText="0">
      <xdr:nvSpPr>
        <xdr:cNvPr id="6" name="Text Box 6"/>
        <xdr:cNvSpPr txBox="1">
          <a:spLocks noChangeArrowheads="1"/>
        </xdr:cNvSpPr>
      </xdr:nvSpPr>
      <xdr:spPr>
        <a:xfrm>
          <a:off x="342900" y="39119175"/>
          <a:ext cx="5838825" cy="4667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245</xdr:row>
      <xdr:rowOff>76200</xdr:rowOff>
    </xdr:from>
    <xdr:to>
      <xdr:col>8</xdr:col>
      <xdr:colOff>304800</xdr:colOff>
      <xdr:row>248</xdr:row>
      <xdr:rowOff>19050</xdr:rowOff>
    </xdr:to>
    <xdr:sp fLocksText="0">
      <xdr:nvSpPr>
        <xdr:cNvPr id="7" name="Text Box 7"/>
        <xdr:cNvSpPr txBox="1">
          <a:spLocks noChangeArrowheads="1"/>
        </xdr:cNvSpPr>
      </xdr:nvSpPr>
      <xdr:spPr>
        <a:xfrm>
          <a:off x="314325" y="39957375"/>
          <a:ext cx="58959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t>
          </a:r>
          <a:r>
            <a:rPr lang="en-US" cap="none" sz="1000" b="0" i="0" u="none" baseline="0">
              <a:solidFill>
                <a:srgbClr val="000000"/>
              </a:solidFill>
              <a:latin typeface="Times New Roman"/>
              <a:ea typeface="Times New Roman"/>
              <a:cs typeface="Times New Roman"/>
            </a:rPr>
            <a:t>(b) There were no investments in quoted securities as at the end of the financial period.
</a:t>
          </a:r>
        </a:p>
      </xdr:txBody>
    </xdr:sp>
    <xdr:clientData/>
  </xdr:twoCellAnchor>
  <xdr:twoCellAnchor>
    <xdr:from>
      <xdr:col>1</xdr:col>
      <xdr:colOff>19050</xdr:colOff>
      <xdr:row>253</xdr:row>
      <xdr:rowOff>66675</xdr:rowOff>
    </xdr:from>
    <xdr:to>
      <xdr:col>8</xdr:col>
      <xdr:colOff>485775</xdr:colOff>
      <xdr:row>294</xdr:row>
      <xdr:rowOff>104775</xdr:rowOff>
    </xdr:to>
    <xdr:sp fLocksText="0">
      <xdr:nvSpPr>
        <xdr:cNvPr id="8" name="Text Box 8"/>
        <xdr:cNvSpPr txBox="1">
          <a:spLocks noChangeArrowheads="1"/>
        </xdr:cNvSpPr>
      </xdr:nvSpPr>
      <xdr:spPr>
        <a:xfrm>
          <a:off x="323850" y="41243250"/>
          <a:ext cx="6067425" cy="6677025"/>
        </a:xfrm>
        <a:prstGeom prst="rect">
          <a:avLst/>
        </a:prstGeom>
        <a:solidFill>
          <a:srgbClr val="FFFFFF"/>
        </a:solidFill>
        <a:ln w="9525" cmpd="sng">
          <a:noFill/>
        </a:ln>
      </xdr:spPr>
      <xdr:txBody>
        <a:bodyPr vertOverflow="clip" wrap="square" lIns="20160" tIns="20160" rIns="20160" bIns="20160"/>
        <a:p>
          <a:pPr algn="l">
            <a:defRPr/>
          </a:pPr>
          <a:r>
            <a:rPr lang="en-US" cap="none" sz="1000" b="1" i="0" u="sng" baseline="0">
              <a:solidFill>
                <a:srgbClr val="000000"/>
              </a:solidFill>
              <a:latin typeface="Times New Roman"/>
              <a:ea typeface="Times New Roman"/>
              <a:cs typeface="Times New Roman"/>
            </a:rPr>
            <a:t>Right Issue
</a:t>
          </a:r>
          <a:r>
            <a:rPr lang="en-US" cap="none" sz="1000" b="0" i="0" u="none" baseline="0">
              <a:solidFill>
                <a:srgbClr val="000000"/>
              </a:solidFill>
              <a:latin typeface="Times New Roman"/>
              <a:ea typeface="Times New Roman"/>
              <a:cs typeface="Times New Roman"/>
            </a:rPr>
            <a:t>The Company ("DPS") announced on 8 June 2007 its intention to implement the following proposals:
(a) a renounceable rights issue of up to 151,800,000 new ordinary shares of RM0.50 each in DPS ("Rights Share(s)") on the basis of one (1) Rights Share for every one (1) existing ordinary share of RM0.50 each held in DPS ("DPS Share(s)" or "Share(s)") together with up to 75,900,000 free detachable warrants ("Warrant(s)") on the basis of one (1) free Warrant for every two (2) Rights Shares subscribed ("Proposed Rights Issue"); and
(b) an increase in the authorised share capital of DPS from RM100,000,000 comprising 200,000,000 Shares to RM250,000,000 comprising 500,000,000 Shares ("Proposed Increase in Authorised Share Capital")
(collectively to be referred to as the "Proposals").
The applications to the Securities Commission and Bank Negara Malaysia on the Proposed Rights Issue were submitted on 15 June 2007.
(c) Bank Negara Malaysia had vide its letter dated 29 June 2007 (received on 4 July 2007), approved the issuance of up to 75,900,000 Warrants pursuant to the Proposed Rights Issue to the non-resident shareholders of DPS, including renouncees who are non-residents pursuant to the Proposed Rights Issue.
(d) the Securities Commission ("SC") had vide its letter dated 10 July 2007 (received on 11 July 2007), approved the Proposed Rights Issue under Section 32(5) of the Securities Commission Act, 1993,  subject to specific terms and conditions as disclosed in the announcement to the Bursa Malaysia on 11 July 2007. 
(e) The Proposed Rights Issue and Proposed Increase in Authorised Share Capital were approved by the Company's Extraordinary General Meeting ("EGM") on 30 August 2007.
(f) Bursa Malaysia had vide its letter dated 25 September 2007 (received on 25 September 2007), approved in-principle the Admission and Listing of Rights Shares and Warrants, subject to terms and condition imposed.
(g) DPS Board of Directors had on even date resolved to fix the following prices for the securities to be issued pursuant to the Rights Issue as follows: -
     (i)  The issue price of the Right Shares is fixed at RM0.50 per Right Share, and
    (ii) The exercise price of the free detachable Warrants to be issued pursuant to the Rights Issue is fixed at    
          RM0.54 per Warrant.
Subject to specific terms and conditions as disclosed in the announcement to the Bursa Malaysia on 14 and 15 November 2007.
</a:t>
          </a:r>
          <a:r>
            <a:rPr lang="en-US" cap="none" sz="1000" b="1"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 </a:t>
          </a:r>
          <a:r>
            <a:rPr lang="en-US" cap="none" sz="1000" b="0" i="0" u="none" baseline="0">
              <a:solidFill>
                <a:srgbClr val="000000"/>
              </a:solidFill>
              <a:latin typeface="Times New Roman"/>
              <a:ea typeface="Times New Roman"/>
              <a:cs typeface="Times New Roman"/>
            </a:rPr>
            <a:t>132,000,000 Rights Shares and 66,000,000 Warrants were listed and quoted on the Main Board of Bursa Malaysia Securities Berhad with effect of 9.00 a.m., Monday, 14 January 2008, marking the completion of the Rights Issue.
</a:t>
          </a:r>
        </a:p>
      </xdr:txBody>
    </xdr:sp>
    <xdr:clientData/>
  </xdr:twoCellAnchor>
  <xdr:twoCellAnchor>
    <xdr:from>
      <xdr:col>1</xdr:col>
      <xdr:colOff>9525</xdr:colOff>
      <xdr:row>315</xdr:row>
      <xdr:rowOff>0</xdr:rowOff>
    </xdr:from>
    <xdr:to>
      <xdr:col>8</xdr:col>
      <xdr:colOff>304800</xdr:colOff>
      <xdr:row>316</xdr:row>
      <xdr:rowOff>66675</xdr:rowOff>
    </xdr:to>
    <xdr:sp fLocksText="0">
      <xdr:nvSpPr>
        <xdr:cNvPr id="9" name="Text Box 9"/>
        <xdr:cNvSpPr txBox="1">
          <a:spLocks noChangeArrowheads="1"/>
        </xdr:cNvSpPr>
      </xdr:nvSpPr>
      <xdr:spPr>
        <a:xfrm>
          <a:off x="314325" y="51225450"/>
          <a:ext cx="5895975" cy="228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114300</xdr:rowOff>
    </xdr:from>
    <xdr:to>
      <xdr:col>8</xdr:col>
      <xdr:colOff>314325</xdr:colOff>
      <xdr:row>27</xdr:row>
      <xdr:rowOff>0</xdr:rowOff>
    </xdr:to>
    <xdr:sp fLocksText="0">
      <xdr:nvSpPr>
        <xdr:cNvPr id="10" name="Text Box 10"/>
        <xdr:cNvSpPr txBox="1">
          <a:spLocks noChangeArrowheads="1"/>
        </xdr:cNvSpPr>
      </xdr:nvSpPr>
      <xdr:spPr>
        <a:xfrm>
          <a:off x="314325" y="1409700"/>
          <a:ext cx="5905500" cy="29622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The same accounting policies and methods of computation are followed in the interim financial statements as compared with the financial statements for the financial year ended 31 December 2007.
The deferred tax asset on unabsorbed reinvestment allowances brought forward as at 1 January 2008 amounted to RM3,826,000 which had been credited to equity under prior year's adjustment in the third quarter upon adoption of the FRS 112: Income Taxes has now been derecognised in this fourth quarter as the Board is not certain whether there will be sufficient profit in the year 2009 and subsequent years against which the deferred tax asset can be utilised.  The uncertainty in ensuring sufficient profit is due to the current global economic crisis.</a:t>
          </a:r>
        </a:p>
      </xdr:txBody>
    </xdr:sp>
    <xdr:clientData/>
  </xdr:twoCellAnchor>
  <xdr:twoCellAnchor>
    <xdr:from>
      <xdr:col>1</xdr:col>
      <xdr:colOff>9525</xdr:colOff>
      <xdr:row>54</xdr:row>
      <xdr:rowOff>28575</xdr:rowOff>
    </xdr:from>
    <xdr:to>
      <xdr:col>8</xdr:col>
      <xdr:colOff>295275</xdr:colOff>
      <xdr:row>57</xdr:row>
      <xdr:rowOff>57150</xdr:rowOff>
    </xdr:to>
    <xdr:sp fLocksText="0">
      <xdr:nvSpPr>
        <xdr:cNvPr id="11" name="Text Box 11"/>
        <xdr:cNvSpPr txBox="1">
          <a:spLocks noChangeArrowheads="1"/>
        </xdr:cNvSpPr>
      </xdr:nvSpPr>
      <xdr:spPr>
        <a:xfrm>
          <a:off x="314325" y="8772525"/>
          <a:ext cx="5886450" cy="514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227</xdr:row>
      <xdr:rowOff>9525</xdr:rowOff>
    </xdr:from>
    <xdr:to>
      <xdr:col>8</xdr:col>
      <xdr:colOff>390525</xdr:colOff>
      <xdr:row>236</xdr:row>
      <xdr:rowOff>133350</xdr:rowOff>
    </xdr:to>
    <xdr:sp fLocksText="0">
      <xdr:nvSpPr>
        <xdr:cNvPr id="12" name="Text Box 12"/>
        <xdr:cNvSpPr txBox="1">
          <a:spLocks noChangeArrowheads="1"/>
        </xdr:cNvSpPr>
      </xdr:nvSpPr>
      <xdr:spPr>
        <a:xfrm>
          <a:off x="314325" y="36976050"/>
          <a:ext cx="5981700" cy="158115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recognition in the third quarter of deferred tax asset on unabsorbed reinvestment allowance arising from the capital expenditure incurred on new factory and plant and machinery as a result of adoption of FRS 112: Income Taxes has now been derecognised in this fourth quarter as the Board is not certain whether there will be sufficient profit in the year 2009 and subsequent years against which the deferred tax asset can be utilised.  The uncertainty in ensuring sufficient profit is due to the current global economic crisis.
The effective tax rate for the year ended 31 December 2008  is lower than the statutory tax rate due to the availability of  reinvestment allowances, double tax deduction incentive for exports and tax incentive for approved food production project under agro-based industries in reducing taxable income. </a:t>
          </a:r>
        </a:p>
      </xdr:txBody>
    </xdr:sp>
    <xdr:clientData/>
  </xdr:twoCellAnchor>
  <xdr:twoCellAnchor>
    <xdr:from>
      <xdr:col>1</xdr:col>
      <xdr:colOff>9525</xdr:colOff>
      <xdr:row>309</xdr:row>
      <xdr:rowOff>85725</xdr:rowOff>
    </xdr:from>
    <xdr:to>
      <xdr:col>8</xdr:col>
      <xdr:colOff>304800</xdr:colOff>
      <xdr:row>311</xdr:row>
      <xdr:rowOff>19050</xdr:rowOff>
    </xdr:to>
    <xdr:sp fLocksText="0">
      <xdr:nvSpPr>
        <xdr:cNvPr id="13" name="Text Box 13"/>
        <xdr:cNvSpPr txBox="1">
          <a:spLocks noChangeArrowheads="1"/>
        </xdr:cNvSpPr>
      </xdr:nvSpPr>
      <xdr:spPr>
        <a:xfrm>
          <a:off x="314325" y="50339625"/>
          <a:ext cx="5895975" cy="2571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110</xdr:row>
      <xdr:rowOff>9525</xdr:rowOff>
    </xdr:from>
    <xdr:to>
      <xdr:col>8</xdr:col>
      <xdr:colOff>342900</xdr:colOff>
      <xdr:row>113</xdr:row>
      <xdr:rowOff>123825</xdr:rowOff>
    </xdr:to>
    <xdr:sp fLocksText="0">
      <xdr:nvSpPr>
        <xdr:cNvPr id="14" name="Text Box 14"/>
        <xdr:cNvSpPr txBox="1">
          <a:spLocks noChangeArrowheads="1"/>
        </xdr:cNvSpPr>
      </xdr:nvSpPr>
      <xdr:spPr>
        <a:xfrm>
          <a:off x="314325" y="18135600"/>
          <a:ext cx="5934075" cy="6000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has engaged a professional valuer to carry out its 5-yearly valuation for all its landed properties and the increase/decrease thereof has been accounted for in accordance with FRS 116: Property, Plant and Equipment as follows:
</a:t>
          </a:r>
        </a:p>
      </xdr:txBody>
    </xdr:sp>
    <xdr:clientData/>
  </xdr:twoCellAnchor>
  <xdr:twoCellAnchor>
    <xdr:from>
      <xdr:col>1</xdr:col>
      <xdr:colOff>19050</xdr:colOff>
      <xdr:row>320</xdr:row>
      <xdr:rowOff>114300</xdr:rowOff>
    </xdr:from>
    <xdr:to>
      <xdr:col>8</xdr:col>
      <xdr:colOff>152400</xdr:colOff>
      <xdr:row>326</xdr:row>
      <xdr:rowOff>95250</xdr:rowOff>
    </xdr:to>
    <xdr:sp fLocksText="0">
      <xdr:nvSpPr>
        <xdr:cNvPr id="15" name="Text Box 15"/>
        <xdr:cNvSpPr txBox="1">
          <a:spLocks noChangeArrowheads="1"/>
        </xdr:cNvSpPr>
      </xdr:nvSpPr>
      <xdr:spPr>
        <a:xfrm>
          <a:off x="323850" y="52149375"/>
          <a:ext cx="5734050" cy="9525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For financial year ended 31 December 2007, the Board has recommended the first and final dividend of 1 sen per share (tax exempt), subject to the shareholders' approval at the Annual General Meeting. However, this recommendation by the Directors was not approved by the shareholders during the Annual General Meeting.
For financial year ended 31 December 2008, the Board does not recommend any dividend for payment.
</a:t>
          </a:r>
        </a:p>
      </xdr:txBody>
    </xdr:sp>
    <xdr:clientData/>
  </xdr:twoCellAnchor>
  <xdr:twoCellAnchor>
    <xdr:from>
      <xdr:col>1</xdr:col>
      <xdr:colOff>9525</xdr:colOff>
      <xdr:row>42</xdr:row>
      <xdr:rowOff>9525</xdr:rowOff>
    </xdr:from>
    <xdr:to>
      <xdr:col>8</xdr:col>
      <xdr:colOff>342900</xdr:colOff>
      <xdr:row>45</xdr:row>
      <xdr:rowOff>38100</xdr:rowOff>
    </xdr:to>
    <xdr:sp fLocksText="0">
      <xdr:nvSpPr>
        <xdr:cNvPr id="16" name="Text Box 16"/>
        <xdr:cNvSpPr txBox="1">
          <a:spLocks noChangeArrowheads="1"/>
        </xdr:cNvSpPr>
      </xdr:nvSpPr>
      <xdr:spPr>
        <a:xfrm>
          <a:off x="314325" y="6810375"/>
          <a:ext cx="5934075" cy="514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1</xdr:col>
      <xdr:colOff>9525</xdr:colOff>
      <xdr:row>86</xdr:row>
      <xdr:rowOff>104775</xdr:rowOff>
    </xdr:from>
    <xdr:to>
      <xdr:col>8</xdr:col>
      <xdr:colOff>304800</xdr:colOff>
      <xdr:row>93</xdr:row>
      <xdr:rowOff>142875</xdr:rowOff>
    </xdr:to>
    <xdr:sp fLocksText="0">
      <xdr:nvSpPr>
        <xdr:cNvPr id="17" name="Text Box 17"/>
        <xdr:cNvSpPr txBox="1">
          <a:spLocks noChangeArrowheads="1"/>
        </xdr:cNvSpPr>
      </xdr:nvSpPr>
      <xdr:spPr>
        <a:xfrm>
          <a:off x="314325" y="14335125"/>
          <a:ext cx="5895975" cy="11715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Geographical segments
</a:t>
          </a:r>
          <a:r>
            <a:rPr lang="en-US" cap="none" sz="1000" b="0" i="0" u="none" baseline="0">
              <a:solidFill>
                <a:srgbClr val="000000"/>
              </a:solidFill>
              <a:latin typeface="Times New Roman"/>
              <a:ea typeface="Times New Roman"/>
              <a:cs typeface="Times New Roman"/>
            </a:rPr>
            <a:t>The Group's operations are principally carried out in Malaysia. In determining the geographical segments of the Group, sales of goods are based on the country in which the customer is located.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Group's goods are mainly sold to customers located in Malaysia, Europe, America, Asia Pacific, Middle East and Africa.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388</xdr:row>
      <xdr:rowOff>0</xdr:rowOff>
    </xdr:from>
    <xdr:to>
      <xdr:col>9</xdr:col>
      <xdr:colOff>0</xdr:colOff>
      <xdr:row>388</xdr:row>
      <xdr:rowOff>0</xdr:rowOff>
    </xdr:to>
    <xdr:sp fLocksText="0">
      <xdr:nvSpPr>
        <xdr:cNvPr id="18" name="Text Box 18"/>
        <xdr:cNvSpPr txBox="1">
          <a:spLocks noChangeArrowheads="1"/>
        </xdr:cNvSpPr>
      </xdr:nvSpPr>
      <xdr:spPr>
        <a:xfrm>
          <a:off x="323850" y="62884050"/>
          <a:ext cx="6372225" cy="0"/>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t>
          </a:r>
          <a:r>
            <a:rPr lang="en-US" cap="none" sz="1000" b="0" i="0" u="none" baseline="0">
              <a:solidFill>
                <a:srgbClr val="000000"/>
              </a:solidFill>
              <a:latin typeface="Times New Roman"/>
              <a:ea typeface="Times New Roman"/>
              <a:cs typeface="Times New Roman"/>
            </a:rPr>
            <a:t>All permanent approvals for structures and ownership transfer of properties have been completed.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68</xdr:row>
      <xdr:rowOff>9525</xdr:rowOff>
    </xdr:from>
    <xdr:to>
      <xdr:col>8</xdr:col>
      <xdr:colOff>304800</xdr:colOff>
      <xdr:row>71</xdr:row>
      <xdr:rowOff>85725</xdr:rowOff>
    </xdr:to>
    <xdr:sp fLocksText="0">
      <xdr:nvSpPr>
        <xdr:cNvPr id="19" name="Text Box 20"/>
        <xdr:cNvSpPr txBox="1">
          <a:spLocks noChangeArrowheads="1"/>
        </xdr:cNvSpPr>
      </xdr:nvSpPr>
      <xdr:spPr>
        <a:xfrm>
          <a:off x="314325" y="11001375"/>
          <a:ext cx="5895975" cy="5619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Business segments
</a:t>
          </a:r>
          <a:r>
            <a:rPr lang="en-US" cap="none" sz="1000" b="0" i="0" u="none" baseline="0">
              <a:solidFill>
                <a:srgbClr val="000000"/>
              </a:solidFill>
              <a:latin typeface="Times New Roman"/>
              <a:ea typeface="Times New Roman"/>
              <a:cs typeface="Times New Roman"/>
            </a:rPr>
            <a:t>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9525</xdr:colOff>
      <xdr:row>61</xdr:row>
      <xdr:rowOff>19050</xdr:rowOff>
    </xdr:from>
    <xdr:to>
      <xdr:col>8</xdr:col>
      <xdr:colOff>114300</xdr:colOff>
      <xdr:row>64</xdr:row>
      <xdr:rowOff>85725</xdr:rowOff>
    </xdr:to>
    <xdr:sp fLocksText="0">
      <xdr:nvSpPr>
        <xdr:cNvPr id="20" name="Text Box 21"/>
        <xdr:cNvSpPr txBox="1">
          <a:spLocks noChangeArrowheads="1"/>
        </xdr:cNvSpPr>
      </xdr:nvSpPr>
      <xdr:spPr>
        <a:xfrm>
          <a:off x="314325" y="9896475"/>
          <a:ext cx="5705475" cy="5334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For financial year ended 31 December 2007, the Board has recommended the first and final  dividend of 1 sen per share (tax exempt), subject to the shareholders' approval at the Annual General Meeting.  However, this recommendation by the Directors was not approved by the shareholders during the Annual General Meeting.
</a:t>
          </a:r>
        </a:p>
      </xdr:txBody>
    </xdr:sp>
    <xdr:clientData/>
  </xdr:twoCellAnchor>
  <xdr:twoCellAnchor>
    <xdr:from>
      <xdr:col>1</xdr:col>
      <xdr:colOff>19050</xdr:colOff>
      <xdr:row>209</xdr:row>
      <xdr:rowOff>76200</xdr:rowOff>
    </xdr:from>
    <xdr:to>
      <xdr:col>8</xdr:col>
      <xdr:colOff>371475</xdr:colOff>
      <xdr:row>213</xdr:row>
      <xdr:rowOff>9525</xdr:rowOff>
    </xdr:to>
    <xdr:sp fLocksText="0">
      <xdr:nvSpPr>
        <xdr:cNvPr id="21" name="Text Box 22"/>
        <xdr:cNvSpPr txBox="1">
          <a:spLocks noChangeArrowheads="1"/>
        </xdr:cNvSpPr>
      </xdr:nvSpPr>
      <xdr:spPr>
        <a:xfrm>
          <a:off x="323850" y="34270950"/>
          <a:ext cx="5953125" cy="5810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Though the overall performance of the Group for the year ended 31 December 2008 showed a profit before income tax of RM5.086 million, the board of directors is of the view that the year 2009 is more challenging due to the current global economic crisis.
</a:t>
          </a:r>
        </a:p>
      </xdr:txBody>
    </xdr:sp>
    <xdr:clientData/>
  </xdr:twoCellAnchor>
  <xdr:twoCellAnchor>
    <xdr:from>
      <xdr:col>1</xdr:col>
      <xdr:colOff>9525</xdr:colOff>
      <xdr:row>345</xdr:row>
      <xdr:rowOff>85725</xdr:rowOff>
    </xdr:from>
    <xdr:to>
      <xdr:col>9</xdr:col>
      <xdr:colOff>66675</xdr:colOff>
      <xdr:row>350</xdr:row>
      <xdr:rowOff>19050</xdr:rowOff>
    </xdr:to>
    <xdr:sp fLocksText="0">
      <xdr:nvSpPr>
        <xdr:cNvPr id="22" name="Text Box 23"/>
        <xdr:cNvSpPr txBox="1">
          <a:spLocks noChangeArrowheads="1"/>
        </xdr:cNvSpPr>
      </xdr:nvSpPr>
      <xdr:spPr>
        <a:xfrm>
          <a:off x="314325" y="56130825"/>
          <a:ext cx="6448425" cy="7429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calculation of the diluted earnings per share is based on the profit attributable to ordinary equity holders of the parent for the current quarter and cumulative year to date divided by the adjusted weighted average number of ordinary shares of RM0.50 each in issue and issuable under the exercise of share options granted under the DPS Employees' Share Option Scheme.</a:t>
          </a:r>
        </a:p>
      </xdr:txBody>
    </xdr:sp>
    <xdr:clientData/>
  </xdr:twoCellAnchor>
  <xdr:twoCellAnchor>
    <xdr:from>
      <xdr:col>1</xdr:col>
      <xdr:colOff>9525</xdr:colOff>
      <xdr:row>138</xdr:row>
      <xdr:rowOff>19050</xdr:rowOff>
    </xdr:from>
    <xdr:to>
      <xdr:col>8</xdr:col>
      <xdr:colOff>342900</xdr:colOff>
      <xdr:row>140</xdr:row>
      <xdr:rowOff>19050</xdr:rowOff>
    </xdr:to>
    <xdr:sp fLocksText="0">
      <xdr:nvSpPr>
        <xdr:cNvPr id="23" name="Text Box 14"/>
        <xdr:cNvSpPr txBox="1">
          <a:spLocks noChangeArrowheads="1"/>
        </xdr:cNvSpPr>
      </xdr:nvSpPr>
      <xdr:spPr>
        <a:xfrm>
          <a:off x="314325" y="22717125"/>
          <a:ext cx="5934075" cy="3238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changes in the composition of the Group for the current year to date save for the following two Acquisitions:</a:t>
          </a:r>
        </a:p>
      </xdr:txBody>
    </xdr:sp>
    <xdr:clientData/>
  </xdr:twoCellAnchor>
  <xdr:twoCellAnchor>
    <xdr:from>
      <xdr:col>1</xdr:col>
      <xdr:colOff>19050</xdr:colOff>
      <xdr:row>141</xdr:row>
      <xdr:rowOff>0</xdr:rowOff>
    </xdr:from>
    <xdr:to>
      <xdr:col>8</xdr:col>
      <xdr:colOff>438150</xdr:colOff>
      <xdr:row>151</xdr:row>
      <xdr:rowOff>133350</xdr:rowOff>
    </xdr:to>
    <xdr:sp fLocksText="0">
      <xdr:nvSpPr>
        <xdr:cNvPr id="24" name="Text Box 14"/>
        <xdr:cNvSpPr txBox="1">
          <a:spLocks noChangeArrowheads="1"/>
        </xdr:cNvSpPr>
      </xdr:nvSpPr>
      <xdr:spPr>
        <a:xfrm>
          <a:off x="323850" y="23183850"/>
          <a:ext cx="6019800" cy="1752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(i) Acquisition at a consideration of RM3,700,000 in the 100% equity of Hidayat Yakin Sdn Bhd which has been awarded a project known as "Kelulusan and Pelesenan Kawasan Cadangan Projek Peningkatan Stok Dirian Kawasan Hutan Simpanan Kekal Miskin Dengan Penanaman Spesis Pokok Getah Klon Balak (Timber Latex Clone)" at Hutan Simpanan Kekal Serasa, in the Mukim of Kuala Stong, Daerah Dabong, Jajahan Kuala Krai, Kelantan Timur measuring approximately 400 hectares for 50 years. The balance of purchase consideration was paid on 10 October 2008 and upon payment thereof, the Acquisition was completed.
The fair value of the identifiable net assets acquired was assessed at RM4,127,127 and the excess of the acquirer's interest in the fair value thereof amounted to RM427,127 has been credited to the income statement in accordance with FRS 3: Business Combinations.
</a:t>
          </a:r>
        </a:p>
      </xdr:txBody>
    </xdr:sp>
    <xdr:clientData/>
  </xdr:twoCellAnchor>
  <xdr:twoCellAnchor>
    <xdr:from>
      <xdr:col>1</xdr:col>
      <xdr:colOff>9525</xdr:colOff>
      <xdr:row>153</xdr:row>
      <xdr:rowOff>0</xdr:rowOff>
    </xdr:from>
    <xdr:to>
      <xdr:col>8</xdr:col>
      <xdr:colOff>400050</xdr:colOff>
      <xdr:row>165</xdr:row>
      <xdr:rowOff>152400</xdr:rowOff>
    </xdr:to>
    <xdr:sp fLocksText="0">
      <xdr:nvSpPr>
        <xdr:cNvPr id="25" name="Text Box 14"/>
        <xdr:cNvSpPr txBox="1">
          <a:spLocks noChangeArrowheads="1"/>
        </xdr:cNvSpPr>
      </xdr:nvSpPr>
      <xdr:spPr>
        <a:xfrm>
          <a:off x="314325" y="25126950"/>
          <a:ext cx="5991225" cy="20955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(ii) Acquisition at a consideration of RM11,500,000 in the 100% equity of Biotrend Asia (M) Sdn Bhd which has obtained the consent from Yayasan Kelantan Darulnaim ("YAKIN") to carry out a project known as "Usahama Projek Tanaman Kelapa Sawit" covering an area of 11,500 acres of Government Land located at Daerah Dabong, Jajahan Kuala Krai, Kelantan to carry out oil palm plantation on the said Land for 66 years with an option to renew for another 33 years under a "Pajakan Kecil" (sub-lease) from YAKIN. The said sub-lease from YAKIN has not been signed as at the date of this announcement.  
The Group is currently following up with the relevant parties and Authorities with a view to complete the Acquisition. As the completion of the Acquisition cannot be foreseen in the near future, Biotrend Asia (M) Sdn Bhd has not been recognised as a subsidiary and the consideration paid to date to the vendors under the Acquisition agreement amounted to RM750,000 was treated as deposit paid and the difference between the purchase consideration and amount paid to date is taken up as capital commitment.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workbookViewId="0" topLeftCell="A16">
      <selection activeCell="A23" sqref="A23"/>
    </sheetView>
  </sheetViews>
  <sheetFormatPr defaultColWidth="9.140625" defaultRowHeight="12.75"/>
  <cols>
    <col min="1" max="1" width="45.00390625" style="2" customWidth="1"/>
    <col min="2" max="2" width="12.57421875" style="2" customWidth="1"/>
    <col min="3" max="3" width="1.28515625" style="2" customWidth="1"/>
    <col min="4" max="4" width="12.57421875" style="4" customWidth="1"/>
    <col min="5" max="5" width="1.421875" style="2" customWidth="1"/>
    <col min="6" max="6" width="10.7109375" style="4" customWidth="1"/>
    <col min="7" max="7" width="1.421875" style="2" customWidth="1"/>
    <col min="8" max="8" width="12.28125" style="4" customWidth="1"/>
    <col min="9" max="9" width="1.1484375" style="2" customWidth="1"/>
    <col min="10" max="16384" width="9.140625" style="2" customWidth="1"/>
  </cols>
  <sheetData>
    <row r="1" spans="1:8" ht="11.25">
      <c r="A1" s="1" t="s">
        <v>0</v>
      </c>
      <c r="B1" s="1"/>
      <c r="C1" s="1"/>
      <c r="D1" s="1"/>
      <c r="E1" s="1"/>
      <c r="F1" s="1"/>
      <c r="G1" s="1"/>
      <c r="H1" s="1"/>
    </row>
    <row r="2" spans="1:8" ht="11.25">
      <c r="A2" s="1" t="s">
        <v>1</v>
      </c>
      <c r="B2" s="1"/>
      <c r="C2" s="1"/>
      <c r="D2" s="1"/>
      <c r="E2" s="1"/>
      <c r="F2" s="1"/>
      <c r="G2" s="1"/>
      <c r="H2" s="1"/>
    </row>
    <row r="3" spans="1:8" ht="11.25">
      <c r="A3" s="1"/>
      <c r="B3" s="1"/>
      <c r="C3" s="1"/>
      <c r="D3" s="1"/>
      <c r="E3" s="1"/>
      <c r="F3" s="1"/>
      <c r="G3" s="1"/>
      <c r="H3" s="1"/>
    </row>
    <row r="5" ht="11.25">
      <c r="A5" s="3" t="s">
        <v>2</v>
      </c>
    </row>
    <row r="6" ht="11.25">
      <c r="A6" s="3" t="s">
        <v>209</v>
      </c>
    </row>
    <row r="7" spans="1:8" ht="11.25">
      <c r="A7" s="3" t="s">
        <v>3</v>
      </c>
      <c r="B7" s="4"/>
      <c r="D7" s="5"/>
      <c r="H7" s="5"/>
    </row>
    <row r="8" spans="1:2" ht="11.25">
      <c r="A8" s="6"/>
      <c r="B8" s="4"/>
    </row>
    <row r="9" spans="1:8" ht="11.25">
      <c r="A9" s="6"/>
      <c r="B9" s="122" t="s">
        <v>4</v>
      </c>
      <c r="C9" s="122"/>
      <c r="D9" s="122"/>
      <c r="F9" s="122" t="s">
        <v>5</v>
      </c>
      <c r="G9" s="122"/>
      <c r="H9" s="122"/>
    </row>
    <row r="10" spans="2:8" ht="11.25">
      <c r="B10" s="4"/>
      <c r="C10" s="4"/>
      <c r="D10" s="4" t="s">
        <v>6</v>
      </c>
      <c r="E10" s="4"/>
      <c r="G10" s="4"/>
      <c r="H10" s="4" t="s">
        <v>6</v>
      </c>
    </row>
    <row r="11" spans="2:8" ht="11.25">
      <c r="B11" s="4" t="s">
        <v>7</v>
      </c>
      <c r="C11" s="4"/>
      <c r="D11" s="4" t="s">
        <v>8</v>
      </c>
      <c r="E11" s="4"/>
      <c r="F11" s="4" t="s">
        <v>7</v>
      </c>
      <c r="G11" s="4"/>
      <c r="H11" s="4" t="s">
        <v>8</v>
      </c>
    </row>
    <row r="12" spans="2:8" ht="11.25">
      <c r="B12" s="4" t="s">
        <v>9</v>
      </c>
      <c r="C12" s="4"/>
      <c r="D12" s="4" t="s">
        <v>10</v>
      </c>
      <c r="E12" s="4"/>
      <c r="F12" s="4" t="s">
        <v>11</v>
      </c>
      <c r="G12" s="4"/>
      <c r="H12" s="4" t="s">
        <v>10</v>
      </c>
    </row>
    <row r="13" spans="2:8" ht="11.25">
      <c r="B13" s="4" t="s">
        <v>12</v>
      </c>
      <c r="C13" s="4"/>
      <c r="D13" s="4" t="s">
        <v>13</v>
      </c>
      <c r="E13" s="4"/>
      <c r="F13" s="4" t="s">
        <v>12</v>
      </c>
      <c r="G13" s="4"/>
      <c r="H13" s="4" t="s">
        <v>13</v>
      </c>
    </row>
    <row r="14" spans="2:8" ht="11.25">
      <c r="B14" s="4" t="s">
        <v>228</v>
      </c>
      <c r="D14" s="4" t="s">
        <v>228</v>
      </c>
      <c r="F14" s="4" t="s">
        <v>228</v>
      </c>
      <c r="H14" s="4" t="s">
        <v>228</v>
      </c>
    </row>
    <row r="16" spans="1:8" s="7" customFormat="1" ht="11.25">
      <c r="A16" s="7" t="s">
        <v>14</v>
      </c>
      <c r="B16" s="8">
        <v>46309</v>
      </c>
      <c r="C16" s="8"/>
      <c r="D16" s="8">
        <v>45396</v>
      </c>
      <c r="E16" s="8"/>
      <c r="F16" s="8">
        <v>184505</v>
      </c>
      <c r="G16" s="8"/>
      <c r="H16" s="8">
        <v>150616</v>
      </c>
    </row>
    <row r="17" spans="2:8" s="7" customFormat="1" ht="11.25">
      <c r="B17" s="8"/>
      <c r="C17" s="8"/>
      <c r="D17" s="8"/>
      <c r="E17" s="8"/>
      <c r="F17" s="8"/>
      <c r="G17" s="8"/>
      <c r="H17" s="8"/>
    </row>
    <row r="18" spans="1:8" s="7" customFormat="1" ht="11.25">
      <c r="A18" s="7" t="s">
        <v>15</v>
      </c>
      <c r="B18" s="8">
        <v>-44445</v>
      </c>
      <c r="C18" s="8"/>
      <c r="D18" s="8">
        <v>-39447</v>
      </c>
      <c r="E18" s="8"/>
      <c r="F18" s="8">
        <v>-163056</v>
      </c>
      <c r="G18" s="8"/>
      <c r="H18" s="8">
        <v>-121086</v>
      </c>
    </row>
    <row r="19" spans="2:8" s="7" customFormat="1" ht="11.25">
      <c r="B19" s="9"/>
      <c r="C19" s="8"/>
      <c r="D19" s="9"/>
      <c r="E19" s="8"/>
      <c r="F19" s="9"/>
      <c r="G19" s="8"/>
      <c r="H19" s="9"/>
    </row>
    <row r="20" spans="1:8" s="7" customFormat="1" ht="11.25">
      <c r="A20" s="7" t="s">
        <v>16</v>
      </c>
      <c r="B20" s="8">
        <f>SUM(B16:B19)</f>
        <v>1864</v>
      </c>
      <c r="C20" s="8"/>
      <c r="D20" s="8">
        <f>SUM(D16:D19)</f>
        <v>5949</v>
      </c>
      <c r="E20" s="8"/>
      <c r="F20" s="8">
        <f>SUM(F16:F19)</f>
        <v>21449</v>
      </c>
      <c r="G20" s="8"/>
      <c r="H20" s="8">
        <f>SUM(H16:H19)</f>
        <v>29530</v>
      </c>
    </row>
    <row r="21" spans="2:8" s="7" customFormat="1" ht="11.25">
      <c r="B21" s="10"/>
      <c r="C21" s="8"/>
      <c r="D21" s="11"/>
      <c r="E21" s="8"/>
      <c r="F21" s="10"/>
      <c r="G21" s="11"/>
      <c r="H21" s="11"/>
    </row>
    <row r="22" spans="1:8" s="7" customFormat="1" ht="11.25">
      <c r="A22" s="2" t="s">
        <v>17</v>
      </c>
      <c r="B22" s="8">
        <v>-5699</v>
      </c>
      <c r="C22" s="8"/>
      <c r="D22" s="8">
        <v>-4451</v>
      </c>
      <c r="E22" s="8"/>
      <c r="F22" s="8">
        <v>-22654</v>
      </c>
      <c r="G22" s="8"/>
      <c r="H22" s="8">
        <v>-15053</v>
      </c>
    </row>
    <row r="23" spans="1:8" s="7" customFormat="1" ht="11.25">
      <c r="A23" s="2"/>
      <c r="B23" s="10"/>
      <c r="C23" s="8"/>
      <c r="D23" s="12"/>
      <c r="E23" s="8"/>
      <c r="F23" s="10"/>
      <c r="G23" s="8"/>
      <c r="H23" s="8"/>
    </row>
    <row r="24" spans="1:8" s="7" customFormat="1" ht="11.25">
      <c r="A24" s="2" t="s">
        <v>18</v>
      </c>
      <c r="B24" s="8">
        <v>1327</v>
      </c>
      <c r="C24" s="8"/>
      <c r="D24" s="8">
        <v>19</v>
      </c>
      <c r="E24" s="8"/>
      <c r="F24" s="8">
        <v>8124</v>
      </c>
      <c r="G24" s="8"/>
      <c r="H24" s="8">
        <v>180</v>
      </c>
    </row>
    <row r="25" spans="1:8" s="7" customFormat="1" ht="11.25">
      <c r="A25" s="2"/>
      <c r="B25" s="13"/>
      <c r="C25" s="8"/>
      <c r="D25" s="9"/>
      <c r="E25" s="8"/>
      <c r="F25" s="13"/>
      <c r="G25" s="8"/>
      <c r="H25" s="9"/>
    </row>
    <row r="26" spans="1:8" s="7" customFormat="1" ht="11.25">
      <c r="A26" s="2" t="s">
        <v>224</v>
      </c>
      <c r="B26" s="8">
        <f>SUM(B20:B25)</f>
        <v>-2508</v>
      </c>
      <c r="C26" s="8"/>
      <c r="D26" s="8">
        <f>SUM(D20:D25)</f>
        <v>1517</v>
      </c>
      <c r="E26" s="8"/>
      <c r="F26" s="8">
        <f>SUM(F20:F25)</f>
        <v>6919</v>
      </c>
      <c r="G26" s="8"/>
      <c r="H26" s="8">
        <f>SUM(H20:H25)</f>
        <v>14657</v>
      </c>
    </row>
    <row r="27" spans="1:8" s="7" customFormat="1" ht="11.25">
      <c r="A27" s="2"/>
      <c r="B27" s="10"/>
      <c r="C27" s="8"/>
      <c r="D27" s="12"/>
      <c r="E27" s="8"/>
      <c r="F27" s="10"/>
      <c r="G27" s="8"/>
      <c r="H27" s="8"/>
    </row>
    <row r="28" spans="1:8" s="7" customFormat="1" ht="11.25">
      <c r="A28" s="2" t="s">
        <v>19</v>
      </c>
      <c r="B28" s="8">
        <v>-1015</v>
      </c>
      <c r="C28" s="8"/>
      <c r="D28" s="8">
        <v>-719</v>
      </c>
      <c r="E28" s="8"/>
      <c r="F28" s="8">
        <v>-3814</v>
      </c>
      <c r="G28" s="8"/>
      <c r="H28" s="8">
        <v>-2545</v>
      </c>
    </row>
    <row r="29" spans="1:8" s="7" customFormat="1" ht="11.25">
      <c r="A29" s="2"/>
      <c r="B29" s="13"/>
      <c r="C29" s="8"/>
      <c r="D29" s="9"/>
      <c r="E29" s="8"/>
      <c r="F29" s="13"/>
      <c r="G29" s="8"/>
      <c r="H29" s="9"/>
    </row>
    <row r="30" spans="1:8" s="7" customFormat="1" ht="11.25">
      <c r="A30" s="2" t="s">
        <v>225</v>
      </c>
      <c r="B30" s="8">
        <f>SUM(B26:B29)</f>
        <v>-3523</v>
      </c>
      <c r="C30" s="8"/>
      <c r="D30" s="8">
        <f>SUM(D26:D29)</f>
        <v>798</v>
      </c>
      <c r="E30" s="8"/>
      <c r="F30" s="8">
        <f>SUM(F26:F29)</f>
        <v>3105</v>
      </c>
      <c r="G30" s="8"/>
      <c r="H30" s="8">
        <f>SUM(H26:H29)</f>
        <v>12112</v>
      </c>
    </row>
    <row r="31" spans="1:8" s="7" customFormat="1" ht="11.25">
      <c r="A31" s="2"/>
      <c r="B31" s="10"/>
      <c r="C31" s="8"/>
      <c r="D31" s="11"/>
      <c r="E31" s="8"/>
      <c r="F31" s="10"/>
      <c r="G31" s="8"/>
      <c r="H31" s="11"/>
    </row>
    <row r="32" spans="1:8" s="7" customFormat="1" ht="11.25">
      <c r="A32" s="2" t="s">
        <v>20</v>
      </c>
      <c r="B32" s="8">
        <v>-5955</v>
      </c>
      <c r="C32" s="8"/>
      <c r="D32" s="8">
        <v>-811</v>
      </c>
      <c r="E32" s="8"/>
      <c r="F32" s="8">
        <v>-478.783</v>
      </c>
      <c r="G32" s="8"/>
      <c r="H32" s="8">
        <v>-895</v>
      </c>
    </row>
    <row r="33" spans="1:8" s="7" customFormat="1" ht="11.25">
      <c r="A33" s="2"/>
      <c r="B33" s="13"/>
      <c r="C33" s="8"/>
      <c r="D33" s="9"/>
      <c r="E33" s="8"/>
      <c r="F33" s="13"/>
      <c r="G33" s="8"/>
      <c r="H33" s="9"/>
    </row>
    <row r="34" spans="1:8" s="7" customFormat="1" ht="11.25">
      <c r="A34" s="2" t="s">
        <v>21</v>
      </c>
      <c r="B34" s="14">
        <f>SUM(B30:B33)</f>
        <v>-9478</v>
      </c>
      <c r="C34" s="8"/>
      <c r="D34" s="14">
        <f>SUM(D30:D33)</f>
        <v>-13</v>
      </c>
      <c r="E34" s="8"/>
      <c r="F34" s="14">
        <f>SUM(F30:F33)</f>
        <v>2626.217</v>
      </c>
      <c r="G34" s="8"/>
      <c r="H34" s="14">
        <f>SUM(H30:H33)</f>
        <v>11217</v>
      </c>
    </row>
    <row r="35" spans="2:8" s="7" customFormat="1" ht="11.25">
      <c r="B35" s="10"/>
      <c r="C35" s="8"/>
      <c r="D35" s="8"/>
      <c r="E35" s="8"/>
      <c r="F35" s="10"/>
      <c r="G35" s="8"/>
      <c r="H35" s="8"/>
    </row>
    <row r="36" spans="1:8" s="7" customFormat="1" ht="11.25">
      <c r="A36" s="2" t="s">
        <v>22</v>
      </c>
      <c r="B36" s="8">
        <v>0</v>
      </c>
      <c r="C36" s="8"/>
      <c r="D36" s="8">
        <v>0</v>
      </c>
      <c r="E36" s="8"/>
      <c r="F36" s="8">
        <v>0</v>
      </c>
      <c r="G36" s="8"/>
      <c r="H36" s="8">
        <v>0</v>
      </c>
    </row>
    <row r="37" spans="1:8" s="7" customFormat="1" ht="11.25">
      <c r="A37" s="2"/>
      <c r="B37" s="9"/>
      <c r="C37" s="8"/>
      <c r="D37" s="9"/>
      <c r="E37" s="8"/>
      <c r="F37" s="9"/>
      <c r="G37" s="8"/>
      <c r="H37" s="9"/>
    </row>
    <row r="38" spans="1:8" s="7" customFormat="1" ht="11.25" hidden="1">
      <c r="A38" s="2" t="s">
        <v>23</v>
      </c>
      <c r="B38" s="8">
        <v>-7498.346060000009</v>
      </c>
      <c r="C38" s="8"/>
      <c r="D38" s="8">
        <v>1243.4972299999847</v>
      </c>
      <c r="E38" s="8"/>
      <c r="F38" s="8">
        <v>4606.886079999981</v>
      </c>
      <c r="G38" s="8"/>
      <c r="H38" s="8">
        <v>11712.346902983356</v>
      </c>
    </row>
    <row r="39" spans="1:8" s="7" customFormat="1" ht="11.25" hidden="1">
      <c r="A39" s="2"/>
      <c r="B39" s="8"/>
      <c r="C39" s="8"/>
      <c r="D39" s="8"/>
      <c r="E39" s="8"/>
      <c r="F39" s="8"/>
      <c r="G39" s="8"/>
      <c r="H39" s="8"/>
    </row>
    <row r="40" spans="1:8" s="7" customFormat="1" ht="11.25" hidden="1">
      <c r="A40" s="2" t="s">
        <v>24</v>
      </c>
      <c r="B40" s="8" t="e">
        <v>#REF!</v>
      </c>
      <c r="C40" s="8"/>
      <c r="D40" s="8"/>
      <c r="E40" s="8"/>
      <c r="F40" s="8">
        <v>0.0017765839605512635</v>
      </c>
      <c r="G40" s="8"/>
      <c r="H40" s="8"/>
    </row>
    <row r="41" spans="2:8" s="7" customFormat="1" ht="11.25" hidden="1">
      <c r="B41" s="9"/>
      <c r="C41" s="8"/>
      <c r="D41" s="9">
        <v>132000</v>
      </c>
      <c r="E41" s="8"/>
      <c r="F41" s="8"/>
      <c r="G41" s="8"/>
      <c r="H41" s="9">
        <v>132000</v>
      </c>
    </row>
    <row r="42" spans="1:8" s="7" customFormat="1" ht="12" thickBot="1">
      <c r="A42" s="2" t="s">
        <v>226</v>
      </c>
      <c r="B42" s="15">
        <f>SUM(B34:B37)</f>
        <v>-9478</v>
      </c>
      <c r="C42" s="8"/>
      <c r="D42" s="15">
        <f>SUM(D34:D37)</f>
        <v>-13</v>
      </c>
      <c r="E42" s="8"/>
      <c r="F42" s="15">
        <f>SUM(F34:F37)</f>
        <v>2626.217</v>
      </c>
      <c r="G42" s="8"/>
      <c r="H42" s="15">
        <f>SUM(H34:H37)</f>
        <v>11217</v>
      </c>
    </row>
    <row r="43" spans="1:8" s="7" customFormat="1" ht="12" thickTop="1">
      <c r="A43" s="2"/>
      <c r="B43" s="8"/>
      <c r="C43" s="8"/>
      <c r="D43" s="8"/>
      <c r="E43" s="8"/>
      <c r="F43" s="8"/>
      <c r="G43" s="8"/>
      <c r="H43" s="8"/>
    </row>
    <row r="44" spans="1:8" s="7" customFormat="1" ht="11.25">
      <c r="A44" s="2"/>
      <c r="B44" s="8"/>
      <c r="C44" s="8"/>
      <c r="D44" s="8"/>
      <c r="E44" s="8"/>
      <c r="F44" s="8"/>
      <c r="G44" s="8"/>
      <c r="H44" s="8"/>
    </row>
    <row r="45" spans="1:8" s="7" customFormat="1" ht="11.25">
      <c r="A45" s="2" t="s">
        <v>230</v>
      </c>
      <c r="B45" s="9">
        <v>259311.47540983607</v>
      </c>
      <c r="C45" s="8"/>
      <c r="D45" s="9">
        <v>132000</v>
      </c>
      <c r="E45" s="8"/>
      <c r="F45" s="9">
        <v>259311.47540983607</v>
      </c>
      <c r="G45" s="8"/>
      <c r="H45" s="9">
        <v>132000</v>
      </c>
    </row>
    <row r="46" spans="1:8" s="7" customFormat="1" ht="11.25">
      <c r="A46" s="2"/>
      <c r="B46" s="12"/>
      <c r="C46" s="8"/>
      <c r="D46" s="12"/>
      <c r="E46" s="8"/>
      <c r="F46" s="12"/>
      <c r="G46" s="8"/>
      <c r="H46" s="12"/>
    </row>
    <row r="47" spans="1:8" s="7" customFormat="1" ht="11.25">
      <c r="A47" s="17" t="s">
        <v>25</v>
      </c>
      <c r="B47" s="12"/>
      <c r="C47" s="8"/>
      <c r="D47" s="18"/>
      <c r="E47" s="8"/>
      <c r="F47" s="12"/>
      <c r="G47" s="8"/>
      <c r="H47" s="12"/>
    </row>
    <row r="48" spans="1:8" s="7" customFormat="1" ht="12" thickBot="1">
      <c r="A48" s="17" t="s">
        <v>26</v>
      </c>
      <c r="B48" s="19">
        <f>+B42/B45*100</f>
        <v>-3.6550638513086353</v>
      </c>
      <c r="C48" s="20"/>
      <c r="D48" s="19">
        <f>+D42/D45*100</f>
        <v>-0.00984848484848485</v>
      </c>
      <c r="E48" s="20"/>
      <c r="F48" s="19">
        <f>+F42/F45*100</f>
        <v>1.012765438108484</v>
      </c>
      <c r="G48" s="8"/>
      <c r="H48" s="19">
        <f>+H42/H45*100</f>
        <v>8.497727272727271</v>
      </c>
    </row>
    <row r="49" spans="1:8" s="7" customFormat="1" ht="11.25">
      <c r="A49" s="17" t="s">
        <v>27</v>
      </c>
      <c r="B49" s="19">
        <f>+B42/B45*100</f>
        <v>-3.6550638513086353</v>
      </c>
      <c r="C49" s="20"/>
      <c r="D49" s="19">
        <f>+D42/D45*100</f>
        <v>-0.00984848484848485</v>
      </c>
      <c r="E49" s="20"/>
      <c r="F49" s="19">
        <f>+F42/F45*100</f>
        <v>1.012765438108484</v>
      </c>
      <c r="G49" s="8"/>
      <c r="H49" s="19">
        <f>+H42/H45*100</f>
        <v>8.497727272727271</v>
      </c>
    </row>
    <row r="57" spans="1:4" ht="11.25">
      <c r="A57" s="123"/>
      <c r="B57" s="123"/>
      <c r="C57" s="123"/>
      <c r="D57" s="123"/>
    </row>
  </sheetData>
  <sheetProtection password="E7B9" sheet="1"/>
  <mergeCells count="3">
    <mergeCell ref="B9:D9"/>
    <mergeCell ref="F9:H9"/>
    <mergeCell ref="A57:D57"/>
  </mergeCells>
  <printOptions/>
  <pageMargins left="0.5" right="0.5" top="0.9840277777777778" bottom="0.9840277777777778" header="0.5118055555555556" footer="0.5118055555555556"/>
  <pageSetup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81"/>
  <sheetViews>
    <sheetView workbookViewId="0" topLeftCell="A13">
      <selection activeCell="A53" sqref="A53"/>
    </sheetView>
  </sheetViews>
  <sheetFormatPr defaultColWidth="9.140625" defaultRowHeight="12.75"/>
  <cols>
    <col min="1" max="1" width="68.28125" style="2" customWidth="1"/>
    <col min="2" max="2" width="12.57421875" style="2" customWidth="1"/>
    <col min="3" max="3" width="3.8515625" style="2" bestFit="1" customWidth="1"/>
    <col min="4" max="4" width="12.57421875" style="4" customWidth="1"/>
    <col min="5" max="5" width="1.57421875" style="2" customWidth="1"/>
    <col min="6" max="16384" width="9.140625" style="2" customWidth="1"/>
  </cols>
  <sheetData>
    <row r="1" ht="11.25">
      <c r="A1" s="1" t="s">
        <v>0</v>
      </c>
    </row>
    <row r="2" ht="11.25">
      <c r="A2" s="1" t="s">
        <v>1</v>
      </c>
    </row>
    <row r="3" ht="11.25">
      <c r="A3" s="1"/>
    </row>
    <row r="5" ht="11.25">
      <c r="A5" s="6" t="s">
        <v>28</v>
      </c>
    </row>
    <row r="6" ht="11.25">
      <c r="A6" s="6" t="s">
        <v>3</v>
      </c>
    </row>
    <row r="7" ht="11.25">
      <c r="B7" s="4"/>
    </row>
    <row r="8" spans="2:4" ht="11.25">
      <c r="B8" s="4"/>
      <c r="D8" s="4" t="s">
        <v>29</v>
      </c>
    </row>
    <row r="9" spans="2:4" ht="11.25">
      <c r="B9" s="4" t="s">
        <v>30</v>
      </c>
      <c r="D9" s="4" t="s">
        <v>31</v>
      </c>
    </row>
    <row r="10" spans="2:4" ht="11.25">
      <c r="B10" s="4" t="s">
        <v>32</v>
      </c>
      <c r="D10" s="4" t="s">
        <v>33</v>
      </c>
    </row>
    <row r="11" spans="2:4" ht="11.25">
      <c r="B11" s="4" t="s">
        <v>9</v>
      </c>
      <c r="D11" s="4" t="s">
        <v>34</v>
      </c>
    </row>
    <row r="12" spans="2:4" ht="11.25">
      <c r="B12" s="59" t="s">
        <v>12</v>
      </c>
      <c r="C12" s="59"/>
      <c r="D12" s="59" t="s">
        <v>13</v>
      </c>
    </row>
    <row r="13" spans="2:4" ht="11.25">
      <c r="B13" s="4" t="s">
        <v>228</v>
      </c>
      <c r="D13" s="4" t="s">
        <v>228</v>
      </c>
    </row>
    <row r="15" spans="1:4" s="7" customFormat="1" ht="11.25">
      <c r="A15" s="21" t="s">
        <v>35</v>
      </c>
      <c r="B15" s="7">
        <v>161230</v>
      </c>
      <c r="C15" s="8"/>
      <c r="D15" s="8">
        <v>110937</v>
      </c>
    </row>
    <row r="16" spans="1:4" s="7" customFormat="1" ht="11.25">
      <c r="A16" s="21" t="s">
        <v>36</v>
      </c>
      <c r="B16" s="7">
        <v>19761</v>
      </c>
      <c r="C16" s="8"/>
      <c r="D16" s="8">
        <v>7181</v>
      </c>
    </row>
    <row r="17" spans="1:4" s="7" customFormat="1" ht="11.25">
      <c r="A17" s="21" t="s">
        <v>37</v>
      </c>
      <c r="B17" s="7">
        <v>15000</v>
      </c>
      <c r="C17" s="8"/>
      <c r="D17" s="8">
        <v>14800</v>
      </c>
    </row>
    <row r="18" spans="1:4" s="7" customFormat="1" ht="11.25" hidden="1">
      <c r="A18" s="21" t="s">
        <v>38</v>
      </c>
      <c r="B18" s="7">
        <v>0</v>
      </c>
      <c r="C18" s="8"/>
      <c r="D18" s="8">
        <v>0</v>
      </c>
    </row>
    <row r="19" spans="1:4" s="7" customFormat="1" ht="11.25">
      <c r="A19" s="21" t="s">
        <v>39</v>
      </c>
      <c r="B19" s="7">
        <v>0</v>
      </c>
      <c r="C19" s="8"/>
      <c r="D19" s="8">
        <v>1404</v>
      </c>
    </row>
    <row r="20" spans="1:4" s="7" customFormat="1" ht="11.25">
      <c r="A20" s="21"/>
      <c r="B20" s="22">
        <f>SUM(B15:B19)</f>
        <v>195991</v>
      </c>
      <c r="C20" s="8"/>
      <c r="D20" s="22">
        <f>SUM(D15:D19)</f>
        <v>134322</v>
      </c>
    </row>
    <row r="21" spans="1:4" s="7" customFormat="1" ht="11.25">
      <c r="A21" s="21"/>
      <c r="C21" s="8"/>
      <c r="D21" s="8"/>
    </row>
    <row r="22" spans="1:4" s="7" customFormat="1" ht="11.25">
      <c r="A22" s="21" t="s">
        <v>40</v>
      </c>
      <c r="B22" s="24"/>
      <c r="C22" s="8"/>
      <c r="D22" s="9"/>
    </row>
    <row r="23" spans="1:4" s="7" customFormat="1" ht="11.25">
      <c r="A23" s="7" t="s">
        <v>41</v>
      </c>
      <c r="B23" s="25">
        <v>20176</v>
      </c>
      <c r="C23" s="8"/>
      <c r="D23" s="26">
        <v>16792</v>
      </c>
    </row>
    <row r="24" spans="1:4" s="7" customFormat="1" ht="11.25">
      <c r="A24" s="7" t="s">
        <v>42</v>
      </c>
      <c r="B24" s="25">
        <v>34847</v>
      </c>
      <c r="C24" s="8"/>
      <c r="D24" s="26">
        <v>33194</v>
      </c>
    </row>
    <row r="25" spans="1:4" s="7" customFormat="1" ht="11.25">
      <c r="A25" s="7" t="s">
        <v>43</v>
      </c>
      <c r="B25" s="25">
        <v>25</v>
      </c>
      <c r="C25" s="8"/>
      <c r="D25" s="26">
        <v>321</v>
      </c>
    </row>
    <row r="26" spans="1:4" s="7" customFormat="1" ht="11.25">
      <c r="A26" s="7" t="s">
        <v>44</v>
      </c>
      <c r="B26" s="27">
        <v>25724</v>
      </c>
      <c r="C26" s="8"/>
      <c r="D26" s="28">
        <v>33077</v>
      </c>
    </row>
    <row r="27" spans="2:4" s="7" customFormat="1" ht="11.25">
      <c r="B27" s="27">
        <f>SUM(B23:B26)</f>
        <v>80772</v>
      </c>
      <c r="C27" s="8"/>
      <c r="D27" s="27">
        <f>SUM(D23:D26)</f>
        <v>83384</v>
      </c>
    </row>
    <row r="28" spans="1:4" s="7" customFormat="1" ht="11.25">
      <c r="A28" s="21" t="s">
        <v>45</v>
      </c>
      <c r="B28" s="25"/>
      <c r="C28" s="8"/>
      <c r="D28" s="26"/>
    </row>
    <row r="29" spans="1:4" s="7" customFormat="1" ht="11.25">
      <c r="A29" s="7" t="s">
        <v>46</v>
      </c>
      <c r="B29" s="25">
        <v>25628</v>
      </c>
      <c r="C29" s="8"/>
      <c r="D29" s="26">
        <v>35657</v>
      </c>
    </row>
    <row r="30" spans="1:4" s="7" customFormat="1" ht="11.25">
      <c r="A30" s="7" t="s">
        <v>47</v>
      </c>
      <c r="B30" s="25">
        <v>26946</v>
      </c>
      <c r="C30" s="8"/>
      <c r="D30" s="26">
        <v>21189</v>
      </c>
    </row>
    <row r="31" spans="1:10" s="7" customFormat="1" ht="11.25">
      <c r="A31" s="7" t="s">
        <v>20</v>
      </c>
      <c r="B31" s="25">
        <v>0</v>
      </c>
      <c r="C31" s="8"/>
      <c r="D31" s="26">
        <v>0</v>
      </c>
      <c r="F31" s="29"/>
      <c r="G31" s="29"/>
      <c r="H31" s="29"/>
      <c r="I31" s="29"/>
      <c r="J31" s="29"/>
    </row>
    <row r="32" spans="2:10" s="7" customFormat="1" ht="11.25">
      <c r="B32" s="30">
        <f>SUM(B29:B31)</f>
        <v>52574</v>
      </c>
      <c r="C32" s="8"/>
      <c r="D32" s="30">
        <f>SUM(D29:D31)</f>
        <v>56846</v>
      </c>
      <c r="F32" s="29"/>
      <c r="G32" s="29"/>
      <c r="H32" s="29"/>
      <c r="I32" s="29"/>
      <c r="J32" s="29"/>
    </row>
    <row r="33" spans="3:10" s="7" customFormat="1" ht="11.25">
      <c r="C33" s="8"/>
      <c r="D33" s="8"/>
      <c r="F33" s="29"/>
      <c r="G33" s="29"/>
      <c r="H33" s="29"/>
      <c r="I33" s="29"/>
      <c r="J33" s="29"/>
    </row>
    <row r="34" spans="1:10" s="7" customFormat="1" ht="11.25">
      <c r="A34" s="21" t="s">
        <v>227</v>
      </c>
      <c r="B34" s="7">
        <f>+B27-B32</f>
        <v>28198</v>
      </c>
      <c r="C34" s="8"/>
      <c r="D34" s="7">
        <f>+D27-D32</f>
        <v>26538</v>
      </c>
      <c r="F34" s="29"/>
      <c r="G34" s="29"/>
      <c r="H34" s="29"/>
      <c r="I34" s="29"/>
      <c r="J34" s="29"/>
    </row>
    <row r="35" spans="3:10" s="7" customFormat="1" ht="11.25">
      <c r="C35" s="8"/>
      <c r="D35" s="8"/>
      <c r="F35" s="29"/>
      <c r="G35" s="29"/>
      <c r="H35" s="29"/>
      <c r="I35" s="29"/>
      <c r="J35" s="29"/>
    </row>
    <row r="36" spans="2:10" s="7" customFormat="1" ht="11.25">
      <c r="B36" s="120">
        <f>+B20+B34</f>
        <v>224189</v>
      </c>
      <c r="C36" s="8"/>
      <c r="D36" s="120">
        <f>+D20+D34</f>
        <v>160860</v>
      </c>
      <c r="F36" s="29"/>
      <c r="G36" s="29"/>
      <c r="H36" s="29"/>
      <c r="I36" s="29"/>
      <c r="J36" s="29"/>
    </row>
    <row r="37" spans="3:10" s="7" customFormat="1" ht="11.25">
      <c r="C37" s="8"/>
      <c r="D37" s="8"/>
      <c r="F37" s="29"/>
      <c r="G37" s="29"/>
      <c r="H37" s="29"/>
      <c r="I37" s="29"/>
      <c r="J37" s="29"/>
    </row>
    <row r="38" spans="1:10" ht="11.25">
      <c r="A38" s="6" t="s">
        <v>48</v>
      </c>
      <c r="B38" s="7">
        <v>132000</v>
      </c>
      <c r="C38" s="31"/>
      <c r="D38" s="8">
        <v>66000</v>
      </c>
      <c r="F38" s="29"/>
      <c r="G38" s="29"/>
      <c r="H38" s="29"/>
      <c r="I38" s="29"/>
      <c r="J38" s="29"/>
    </row>
    <row r="39" spans="1:10" ht="11.25">
      <c r="A39" s="6" t="s">
        <v>49</v>
      </c>
      <c r="B39" s="7">
        <v>46699</v>
      </c>
      <c r="C39" s="31"/>
      <c r="D39" s="8">
        <v>39793</v>
      </c>
      <c r="F39" s="32"/>
      <c r="G39" s="29"/>
      <c r="H39" s="29"/>
      <c r="I39" s="29"/>
      <c r="J39" s="29"/>
    </row>
    <row r="40" spans="1:10" ht="11.25">
      <c r="A40" s="6"/>
      <c r="B40" s="7"/>
      <c r="C40" s="31"/>
      <c r="D40" s="8"/>
      <c r="F40" s="32"/>
      <c r="G40" s="29"/>
      <c r="H40" s="29"/>
      <c r="I40" s="29"/>
      <c r="J40" s="29"/>
    </row>
    <row r="41" spans="1:10" ht="11.25">
      <c r="A41" s="6" t="s">
        <v>229</v>
      </c>
      <c r="B41" s="33">
        <f>SUM(B38:B40)</f>
        <v>178699</v>
      </c>
      <c r="C41" s="31"/>
      <c r="D41" s="33">
        <f>SUM(D38:D40)</f>
        <v>105793</v>
      </c>
      <c r="F41" s="29"/>
      <c r="G41" s="29"/>
      <c r="H41" s="29"/>
      <c r="I41" s="29"/>
      <c r="J41" s="29"/>
    </row>
    <row r="42" spans="1:10" ht="11.25">
      <c r="A42" s="6" t="s">
        <v>50</v>
      </c>
      <c r="B42" s="7">
        <v>0</v>
      </c>
      <c r="C42" s="31"/>
      <c r="D42" s="8">
        <v>32254</v>
      </c>
      <c r="F42" s="29"/>
      <c r="G42" s="29"/>
      <c r="H42" s="29"/>
      <c r="I42" s="29"/>
      <c r="J42" s="29"/>
    </row>
    <row r="43" spans="1:10" ht="11.25">
      <c r="A43" s="6" t="s">
        <v>51</v>
      </c>
      <c r="B43" s="7">
        <v>34065</v>
      </c>
      <c r="C43" s="31"/>
      <c r="D43" s="8">
        <v>14995</v>
      </c>
      <c r="F43" s="32"/>
      <c r="G43" s="29"/>
      <c r="H43" s="29"/>
      <c r="I43" s="29"/>
      <c r="J43" s="29"/>
    </row>
    <row r="44" spans="1:10" ht="11.25">
      <c r="A44" s="6" t="s">
        <v>210</v>
      </c>
      <c r="B44" s="7">
        <v>11425</v>
      </c>
      <c r="C44" s="31"/>
      <c r="D44" s="8">
        <v>7818</v>
      </c>
      <c r="F44" s="29"/>
      <c r="G44" s="29"/>
      <c r="H44" s="29"/>
      <c r="I44" s="29"/>
      <c r="J44" s="29"/>
    </row>
    <row r="45" spans="1:10" ht="11.25">
      <c r="A45" s="6" t="s">
        <v>52</v>
      </c>
      <c r="B45" s="121">
        <f>SUM(B41:B44)</f>
        <v>224189</v>
      </c>
      <c r="C45" s="31"/>
      <c r="D45" s="16">
        <f>SUM(D41:D44)</f>
        <v>160860</v>
      </c>
      <c r="F45" s="32"/>
      <c r="G45" s="29"/>
      <c r="H45" s="29"/>
      <c r="I45" s="29"/>
      <c r="J45" s="29"/>
    </row>
    <row r="46" spans="1:4" ht="12.75">
      <c r="A46" s="31"/>
      <c r="B46" s="34"/>
      <c r="C46" s="31"/>
      <c r="D46" s="35"/>
    </row>
    <row r="47" spans="1:4" ht="11.25">
      <c r="A47" s="3" t="s">
        <v>53</v>
      </c>
      <c r="B47" s="36">
        <f>(B41-B19)/(B38*2)</f>
        <v>0.6768901515151515</v>
      </c>
      <c r="C47" s="37"/>
      <c r="D47" s="38">
        <f>(D41-D19)/(D38*2)</f>
        <v>0.7908257575757576</v>
      </c>
    </row>
    <row r="48" spans="1:4" ht="11.25">
      <c r="A48" s="31"/>
      <c r="B48" s="39"/>
      <c r="C48" s="31"/>
      <c r="D48" s="31"/>
    </row>
    <row r="49" spans="3:4" ht="11.25">
      <c r="C49" s="31"/>
      <c r="D49" s="31"/>
    </row>
    <row r="50" spans="3:4" ht="11.25">
      <c r="C50" s="31"/>
      <c r="D50" s="31"/>
    </row>
    <row r="51" spans="3:4" ht="11.25">
      <c r="C51" s="31"/>
      <c r="D51" s="31"/>
    </row>
    <row r="52" spans="3:4" ht="11.25">
      <c r="C52" s="31"/>
      <c r="D52" s="31"/>
    </row>
    <row r="53" spans="3:4" ht="11.25">
      <c r="C53" s="31"/>
      <c r="D53" s="31"/>
    </row>
    <row r="54" spans="1:4" ht="24.75" customHeight="1">
      <c r="A54" s="123"/>
      <c r="B54" s="123"/>
      <c r="C54" s="123"/>
      <c r="D54" s="123"/>
    </row>
    <row r="55" spans="3:4" ht="11.25">
      <c r="C55" s="31"/>
      <c r="D55" s="31"/>
    </row>
    <row r="56" spans="3:4" ht="11.25">
      <c r="C56" s="31"/>
      <c r="D56" s="31"/>
    </row>
    <row r="57" spans="3:4" ht="11.25">
      <c r="C57" s="31"/>
      <c r="D57" s="31"/>
    </row>
    <row r="58" spans="3:4" ht="11.25">
      <c r="C58" s="31"/>
      <c r="D58" s="31"/>
    </row>
    <row r="59" spans="3:4" ht="11.25">
      <c r="C59" s="31"/>
      <c r="D59" s="31"/>
    </row>
    <row r="60" spans="3:4" ht="11.25">
      <c r="C60" s="31"/>
      <c r="D60" s="31"/>
    </row>
    <row r="61" spans="3:4" ht="11.25">
      <c r="C61" s="31"/>
      <c r="D61" s="31"/>
    </row>
    <row r="62" spans="3:4" ht="11.25">
      <c r="C62" s="31"/>
      <c r="D62" s="31"/>
    </row>
    <row r="63" spans="3:4" ht="11.25">
      <c r="C63" s="31"/>
      <c r="D63" s="31"/>
    </row>
    <row r="64" spans="3:4" ht="11.25">
      <c r="C64" s="31"/>
      <c r="D64" s="31"/>
    </row>
    <row r="65" spans="3:4" ht="11.25">
      <c r="C65" s="31"/>
      <c r="D65" s="31"/>
    </row>
    <row r="66" spans="3:4" ht="11.25">
      <c r="C66" s="31"/>
      <c r="D66" s="31"/>
    </row>
    <row r="67" spans="3:4" ht="11.25">
      <c r="C67" s="31"/>
      <c r="D67" s="31"/>
    </row>
    <row r="68" spans="3:4" ht="11.25">
      <c r="C68" s="31"/>
      <c r="D68" s="31"/>
    </row>
    <row r="69" spans="3:4" ht="11.25">
      <c r="C69" s="31"/>
      <c r="D69" s="31"/>
    </row>
    <row r="70" spans="3:4" ht="11.25">
      <c r="C70" s="31"/>
      <c r="D70" s="31"/>
    </row>
    <row r="71" spans="3:4" ht="11.25">
      <c r="C71" s="31"/>
      <c r="D71" s="31"/>
    </row>
    <row r="72" spans="3:4" ht="11.25">
      <c r="C72" s="31"/>
      <c r="D72" s="31"/>
    </row>
    <row r="73" spans="3:4" ht="11.25">
      <c r="C73" s="31"/>
      <c r="D73" s="31"/>
    </row>
    <row r="74" spans="3:4" ht="11.25">
      <c r="C74" s="31"/>
      <c r="D74" s="31"/>
    </row>
    <row r="75" spans="3:4" ht="11.25">
      <c r="C75" s="31"/>
      <c r="D75" s="31"/>
    </row>
    <row r="76" spans="3:4" ht="11.25">
      <c r="C76" s="31"/>
      <c r="D76" s="31"/>
    </row>
    <row r="77" spans="3:4" ht="11.25">
      <c r="C77" s="31"/>
      <c r="D77" s="31"/>
    </row>
    <row r="78" spans="3:4" ht="11.25">
      <c r="C78" s="31"/>
      <c r="D78" s="31"/>
    </row>
    <row r="79" spans="3:4" ht="11.25">
      <c r="C79" s="31"/>
      <c r="D79" s="31"/>
    </row>
    <row r="80" spans="3:4" ht="11.25">
      <c r="C80" s="31"/>
      <c r="D80" s="31"/>
    </row>
    <row r="81" spans="3:4" ht="11.25">
      <c r="C81" s="31"/>
      <c r="D81" s="31"/>
    </row>
  </sheetData>
  <sheetProtection password="E7B9" sheet="1"/>
  <mergeCells count="1">
    <mergeCell ref="A54:D54"/>
  </mergeCells>
  <printOptions/>
  <pageMargins left="0.7479166666666667" right="0.7479166666666667" top="0.9840277777777778" bottom="0.9840277777777778" header="0.5118055555555556" footer="0.5118055555555556"/>
  <pageSetup fitToHeight="1" fitToWidth="1" horizontalDpi="300" verticalDpi="300" orientation="portrait"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63"/>
  <sheetViews>
    <sheetView workbookViewId="0" topLeftCell="A10">
      <selection activeCell="A71" sqref="A71"/>
    </sheetView>
  </sheetViews>
  <sheetFormatPr defaultColWidth="9.140625" defaultRowHeight="12.75"/>
  <cols>
    <col min="1" max="1" width="35.8515625" style="2" customWidth="1"/>
    <col min="2" max="2" width="11.140625" style="8" customWidth="1"/>
    <col min="3" max="3" width="13.57421875" style="8" customWidth="1"/>
    <col min="4" max="5" width="13.8515625" style="8" customWidth="1"/>
    <col min="6" max="6" width="11.28125" style="8" customWidth="1"/>
    <col min="7" max="7" width="5.8515625" style="2" customWidth="1"/>
    <col min="8" max="8" width="1.28515625" style="2" customWidth="1"/>
    <col min="9" max="10" width="9.140625" style="2" customWidth="1"/>
    <col min="11" max="11" width="8.421875" style="2" customWidth="1"/>
    <col min="12" max="16384" width="9.140625" style="2" customWidth="1"/>
  </cols>
  <sheetData>
    <row r="1" ht="12.75" customHeight="1">
      <c r="A1" s="1" t="s">
        <v>0</v>
      </c>
    </row>
    <row r="2" ht="12.75" customHeight="1">
      <c r="A2" s="1" t="s">
        <v>1</v>
      </c>
    </row>
    <row r="3" ht="12.75" customHeight="1">
      <c r="A3" s="1"/>
    </row>
    <row r="5" ht="12.75" customHeight="1">
      <c r="A5" s="6" t="s">
        <v>54</v>
      </c>
    </row>
    <row r="6" ht="12.75" customHeight="1">
      <c r="A6" s="3" t="s">
        <v>209</v>
      </c>
    </row>
    <row r="7" ht="12.75" customHeight="1">
      <c r="A7" s="6" t="s">
        <v>3</v>
      </c>
    </row>
    <row r="8" ht="12.75" customHeight="1">
      <c r="A8" s="6"/>
    </row>
    <row r="9" ht="12.75" customHeight="1">
      <c r="A9" s="6"/>
    </row>
    <row r="10" spans="3:5" ht="12.75" customHeight="1">
      <c r="C10" s="40" t="s">
        <v>55</v>
      </c>
      <c r="D10" s="124" t="s">
        <v>56</v>
      </c>
      <c r="E10" s="124"/>
    </row>
    <row r="11" spans="2:5" ht="12.75" customHeight="1">
      <c r="B11" s="8" t="s">
        <v>57</v>
      </c>
      <c r="C11" s="8" t="s">
        <v>58</v>
      </c>
      <c r="D11" s="8" t="s">
        <v>57</v>
      </c>
      <c r="E11" s="8" t="s">
        <v>59</v>
      </c>
    </row>
    <row r="12" spans="2:6" ht="12.75" customHeight="1">
      <c r="B12" s="8" t="s">
        <v>60</v>
      </c>
      <c r="C12" s="8" t="s">
        <v>61</v>
      </c>
      <c r="D12" s="8" t="s">
        <v>62</v>
      </c>
      <c r="E12" s="8" t="s">
        <v>63</v>
      </c>
      <c r="F12" s="8" t="s">
        <v>64</v>
      </c>
    </row>
    <row r="13" spans="2:6" ht="12.75" customHeight="1">
      <c r="B13" s="8" t="s">
        <v>228</v>
      </c>
      <c r="C13" s="8" t="s">
        <v>228</v>
      </c>
      <c r="D13" s="8" t="s">
        <v>228</v>
      </c>
      <c r="E13" s="8" t="s">
        <v>228</v>
      </c>
      <c r="F13" s="8" t="s">
        <v>228</v>
      </c>
    </row>
    <row r="14" ht="12.75" customHeight="1"/>
    <row r="15" spans="1:6" ht="12.75" customHeight="1" hidden="1">
      <c r="A15" s="6" t="s">
        <v>65</v>
      </c>
      <c r="B15" s="41">
        <v>60000</v>
      </c>
      <c r="C15" s="41">
        <v>15494.693</v>
      </c>
      <c r="D15" s="41">
        <v>447.028</v>
      </c>
      <c r="E15" s="41"/>
      <c r="F15" s="41">
        <v>75941.721</v>
      </c>
    </row>
    <row r="16" ht="12.75" customHeight="1" hidden="1"/>
    <row r="17" spans="1:6" ht="12.75" customHeight="1" hidden="1">
      <c r="A17" s="2" t="s">
        <v>231</v>
      </c>
      <c r="B17" s="42">
        <v>0</v>
      </c>
      <c r="C17" s="14">
        <v>-3602.061</v>
      </c>
      <c r="D17" s="14">
        <v>0</v>
      </c>
      <c r="E17" s="14"/>
      <c r="F17" s="43">
        <v>-3602.061</v>
      </c>
    </row>
    <row r="18" spans="2:6" ht="12.75" customHeight="1" hidden="1">
      <c r="B18" s="44"/>
      <c r="C18" s="9"/>
      <c r="D18" s="9"/>
      <c r="E18" s="9"/>
      <c r="F18" s="45"/>
    </row>
    <row r="19" spans="1:6" ht="12.75" customHeight="1" hidden="1">
      <c r="A19" s="2" t="s">
        <v>66</v>
      </c>
      <c r="B19" s="41">
        <v>60000</v>
      </c>
      <c r="C19" s="41">
        <v>11892.632</v>
      </c>
      <c r="D19" s="41">
        <v>447.028</v>
      </c>
      <c r="E19" s="41"/>
      <c r="F19" s="41">
        <v>72339.66</v>
      </c>
    </row>
    <row r="20" ht="12.75" customHeight="1" hidden="1"/>
    <row r="21" spans="1:6" ht="12.75" customHeight="1" hidden="1">
      <c r="A21" s="2" t="s">
        <v>67</v>
      </c>
      <c r="B21" s="8">
        <v>0</v>
      </c>
      <c r="C21" s="8">
        <v>4406.968</v>
      </c>
      <c r="D21" s="8">
        <v>0</v>
      </c>
      <c r="F21" s="8">
        <v>4406.968</v>
      </c>
    </row>
    <row r="22" ht="12.75" customHeight="1" hidden="1"/>
    <row r="23" spans="1:6" ht="12.75" customHeight="1" hidden="1">
      <c r="A23" s="2" t="s">
        <v>68</v>
      </c>
      <c r="B23" s="8">
        <v>6000</v>
      </c>
      <c r="C23" s="8">
        <v>0</v>
      </c>
      <c r="D23" s="8">
        <v>1320</v>
      </c>
      <c r="F23" s="8">
        <v>7320</v>
      </c>
    </row>
    <row r="24" ht="12.75" customHeight="1" hidden="1">
      <c r="B24" s="8">
        <v>4628.66596</v>
      </c>
    </row>
    <row r="25" spans="1:6" ht="12.75" customHeight="1" hidden="1">
      <c r="A25" s="2" t="s">
        <v>69</v>
      </c>
      <c r="B25" s="42"/>
      <c r="C25" s="14"/>
      <c r="D25" s="14"/>
      <c r="E25" s="14"/>
      <c r="F25" s="43"/>
    </row>
    <row r="26" spans="1:6" ht="12.75" customHeight="1" hidden="1">
      <c r="A26" s="2" t="s">
        <v>70</v>
      </c>
      <c r="B26" s="46">
        <v>0</v>
      </c>
      <c r="C26" s="8">
        <v>0</v>
      </c>
      <c r="D26" s="8">
        <v>-96.19</v>
      </c>
      <c r="F26" s="47">
        <v>-96.19</v>
      </c>
    </row>
    <row r="27" spans="2:6" ht="12.75" customHeight="1" hidden="1">
      <c r="B27" s="46"/>
      <c r="F27" s="47"/>
    </row>
    <row r="28" spans="1:6" ht="12.75" customHeight="1" hidden="1">
      <c r="A28" s="2" t="s">
        <v>71</v>
      </c>
      <c r="B28" s="46">
        <v>0</v>
      </c>
      <c r="C28" s="8">
        <v>373.052</v>
      </c>
      <c r="D28" s="8">
        <v>0</v>
      </c>
      <c r="F28" s="47">
        <v>373.052</v>
      </c>
    </row>
    <row r="29" spans="1:6" ht="12.75" customHeight="1" hidden="1">
      <c r="A29" s="2" t="s">
        <v>72</v>
      </c>
      <c r="B29" s="44"/>
      <c r="C29" s="9"/>
      <c r="D29" s="9"/>
      <c r="E29" s="9"/>
      <c r="F29" s="45"/>
    </row>
    <row r="30" ht="12.75" customHeight="1" hidden="1"/>
    <row r="31" spans="1:6" ht="12.75" customHeight="1" hidden="1">
      <c r="A31" s="2" t="s">
        <v>73</v>
      </c>
      <c r="B31" s="41">
        <v>0</v>
      </c>
      <c r="C31" s="41">
        <v>373.052</v>
      </c>
      <c r="D31" s="41">
        <v>-96.19</v>
      </c>
      <c r="E31" s="41"/>
      <c r="F31" s="41">
        <v>276.862</v>
      </c>
    </row>
    <row r="32" ht="12.75" customHeight="1" hidden="1">
      <c r="A32" s="2" t="s">
        <v>74</v>
      </c>
    </row>
    <row r="33" ht="12.75" customHeight="1" hidden="1"/>
    <row r="34" ht="12.75" customHeight="1" hidden="1">
      <c r="A34" s="2" t="s">
        <v>75</v>
      </c>
    </row>
    <row r="35" spans="1:6" ht="12.75" customHeight="1" hidden="1">
      <c r="A35" s="6" t="s">
        <v>76</v>
      </c>
      <c r="B35" s="8">
        <v>0</v>
      </c>
      <c r="C35" s="8">
        <v>-3960</v>
      </c>
      <c r="D35" s="8">
        <v>0</v>
      </c>
      <c r="F35" s="8">
        <v>-3960</v>
      </c>
    </row>
    <row r="36" ht="12.75" customHeight="1" hidden="1">
      <c r="A36" s="6"/>
    </row>
    <row r="37" spans="1:6" ht="12.75" customHeight="1" hidden="1">
      <c r="A37" s="2" t="s">
        <v>77</v>
      </c>
      <c r="B37" s="8">
        <v>0</v>
      </c>
      <c r="C37" s="8">
        <v>14234.632</v>
      </c>
      <c r="D37" s="8">
        <v>0</v>
      </c>
      <c r="F37" s="8">
        <v>14234.632</v>
      </c>
    </row>
    <row r="38" ht="12.75" customHeight="1" hidden="1"/>
    <row r="39" spans="1:3" ht="12.75" customHeight="1" hidden="1">
      <c r="A39" s="2" t="s">
        <v>78</v>
      </c>
      <c r="C39" s="8">
        <v>3826</v>
      </c>
    </row>
    <row r="40" spans="2:6" ht="12.75" customHeight="1" hidden="1">
      <c r="B40" s="9"/>
      <c r="C40" s="9"/>
      <c r="D40" s="9"/>
      <c r="E40" s="9"/>
      <c r="F40" s="9"/>
    </row>
    <row r="41" spans="1:6" ht="11.25">
      <c r="A41" s="6" t="s">
        <v>79</v>
      </c>
      <c r="B41" s="41">
        <v>66000</v>
      </c>
      <c r="C41" s="41">
        <v>26947</v>
      </c>
      <c r="D41" s="41">
        <v>1671</v>
      </c>
      <c r="E41" s="41">
        <v>0</v>
      </c>
      <c r="F41" s="41">
        <f>SUM(B41:E41)</f>
        <v>94618</v>
      </c>
    </row>
    <row r="42" spans="1:6" ht="12.75" customHeight="1">
      <c r="A42" s="6"/>
      <c r="B42" s="41"/>
      <c r="C42" s="41"/>
      <c r="D42" s="41"/>
      <c r="E42" s="41"/>
      <c r="F42" s="41"/>
    </row>
    <row r="43" ht="12.75" customHeight="1">
      <c r="A43" s="6"/>
    </row>
    <row r="44" spans="1:6" ht="12.75" customHeight="1">
      <c r="A44" s="2" t="s">
        <v>80</v>
      </c>
      <c r="B44" s="48">
        <v>0</v>
      </c>
      <c r="C44" s="23">
        <v>0</v>
      </c>
      <c r="D44" s="23">
        <v>-42</v>
      </c>
      <c r="E44" s="23">
        <v>0</v>
      </c>
      <c r="F44" s="49">
        <f>SUM(B44:E44)</f>
        <v>-42</v>
      </c>
    </row>
    <row r="45" ht="12.75" customHeight="1"/>
    <row r="46" spans="1:6" ht="12.75" customHeight="1">
      <c r="A46" s="2" t="s">
        <v>81</v>
      </c>
      <c r="B46" s="41">
        <f>SUM(B44:B45)</f>
        <v>0</v>
      </c>
      <c r="C46" s="41">
        <f>SUM(C44:C45)</f>
        <v>0</v>
      </c>
      <c r="D46" s="41">
        <f>SUM(D44:D45)</f>
        <v>-42</v>
      </c>
      <c r="E46" s="41">
        <f>SUM(E44:E45)</f>
        <v>0</v>
      </c>
      <c r="F46" s="41">
        <f>SUM(F44:F45)</f>
        <v>-42</v>
      </c>
    </row>
    <row r="48" spans="1:6" ht="12.75" customHeight="1">
      <c r="A48" s="2" t="s">
        <v>82</v>
      </c>
      <c r="B48" s="8">
        <v>0</v>
      </c>
      <c r="C48" s="8">
        <v>11217</v>
      </c>
      <c r="D48" s="8">
        <v>0</v>
      </c>
      <c r="E48" s="8">
        <v>0</v>
      </c>
      <c r="F48" s="8">
        <f>SUM(B48:E48)</f>
        <v>11217</v>
      </c>
    </row>
    <row r="49" spans="2:6" ht="11.25">
      <c r="B49" s="57"/>
      <c r="C49" s="57"/>
      <c r="D49" s="57"/>
      <c r="E49" s="57"/>
      <c r="F49" s="57"/>
    </row>
    <row r="50" spans="1:6" ht="12.75" customHeight="1">
      <c r="A50" s="6" t="s">
        <v>83</v>
      </c>
      <c r="B50" s="41">
        <f>+B41+B46+B48</f>
        <v>66000</v>
      </c>
      <c r="C50" s="41">
        <f>+C41+C46+C48</f>
        <v>38164</v>
      </c>
      <c r="D50" s="41">
        <f>+D41+D46+D48</f>
        <v>1629</v>
      </c>
      <c r="E50" s="41">
        <f>+E41+E46+E48</f>
        <v>0</v>
      </c>
      <c r="F50" s="41">
        <f>+F41+F46+F48</f>
        <v>105793</v>
      </c>
    </row>
    <row r="53" spans="1:6" ht="12.75" customHeight="1">
      <c r="A53" s="2" t="s">
        <v>84</v>
      </c>
      <c r="B53" s="8">
        <v>66000</v>
      </c>
      <c r="C53" s="8">
        <v>0</v>
      </c>
      <c r="D53" s="8">
        <v>0</v>
      </c>
      <c r="E53" s="8">
        <v>0</v>
      </c>
      <c r="F53" s="8">
        <f>SUM(B53:E53)</f>
        <v>66000</v>
      </c>
    </row>
    <row r="55" spans="1:6" ht="12.75" customHeight="1">
      <c r="A55" s="2" t="s">
        <v>85</v>
      </c>
      <c r="B55" s="51">
        <v>0</v>
      </c>
      <c r="C55" s="52">
        <v>0</v>
      </c>
      <c r="D55" s="52">
        <v>-1404</v>
      </c>
      <c r="E55" s="52">
        <v>0</v>
      </c>
      <c r="F55" s="53">
        <f>SUM(B55:E55)</f>
        <v>-1404</v>
      </c>
    </row>
    <row r="56" spans="1:6" ht="12.75" customHeight="1">
      <c r="A56" s="2" t="s">
        <v>86</v>
      </c>
      <c r="B56" s="54">
        <v>0</v>
      </c>
      <c r="C56" s="8">
        <v>0</v>
      </c>
      <c r="D56" s="8">
        <v>0</v>
      </c>
      <c r="E56" s="8">
        <v>7527</v>
      </c>
      <c r="F56" s="55">
        <f>SUM(B56:E56)</f>
        <v>7527</v>
      </c>
    </row>
    <row r="57" spans="1:6" ht="12.75" customHeight="1">
      <c r="A57" s="2" t="s">
        <v>87</v>
      </c>
      <c r="B57" s="56">
        <v>0</v>
      </c>
      <c r="C57" s="57">
        <v>0</v>
      </c>
      <c r="D57" s="57">
        <v>0</v>
      </c>
      <c r="E57" s="57">
        <v>-1843</v>
      </c>
      <c r="F57" s="58">
        <f>SUM(B57:E57)</f>
        <v>-1843</v>
      </c>
    </row>
    <row r="58" ht="12.75" customHeight="1"/>
    <row r="59" spans="1:6" ht="12.75" customHeight="1">
      <c r="A59" s="2" t="s">
        <v>81</v>
      </c>
      <c r="B59" s="41">
        <f>SUM(B55:B58)</f>
        <v>0</v>
      </c>
      <c r="C59" s="41">
        <f>SUM(C55:C58)</f>
        <v>0</v>
      </c>
      <c r="D59" s="41">
        <f>SUM(D55:D58)</f>
        <v>-1404</v>
      </c>
      <c r="E59" s="41">
        <f>SUM(E55:E58)</f>
        <v>5684</v>
      </c>
      <c r="F59" s="41">
        <f>SUM(F55:F58)</f>
        <v>4280</v>
      </c>
    </row>
    <row r="61" spans="1:6" ht="12.75" customHeight="1">
      <c r="A61" s="2" t="s">
        <v>82</v>
      </c>
      <c r="B61" s="8">
        <v>0</v>
      </c>
      <c r="C61" s="8">
        <f>+'IS'!F42</f>
        <v>2626.217</v>
      </c>
      <c r="D61" s="8">
        <v>0</v>
      </c>
      <c r="E61" s="8">
        <v>0</v>
      </c>
      <c r="F61" s="8">
        <f>SUM(B61:E61)</f>
        <v>2626.217</v>
      </c>
    </row>
    <row r="63" spans="1:6" ht="12.75" customHeight="1" thickBot="1">
      <c r="A63" s="6" t="s">
        <v>88</v>
      </c>
      <c r="B63" s="50">
        <f>+B50+B53+B59+B61</f>
        <v>132000</v>
      </c>
      <c r="C63" s="50">
        <f>+C50+C53+C59+C61</f>
        <v>40790.217</v>
      </c>
      <c r="D63" s="50">
        <f>+D50+D53+D59+D61</f>
        <v>225</v>
      </c>
      <c r="E63" s="50">
        <f>+E50+E53+E59+E61</f>
        <v>5684</v>
      </c>
      <c r="F63" s="50">
        <f>+F50+F53+F59+F61</f>
        <v>178699.217</v>
      </c>
    </row>
  </sheetData>
  <sheetProtection password="E7B9" sheet="1"/>
  <mergeCells count="1">
    <mergeCell ref="D10:E10"/>
  </mergeCells>
  <printOptions/>
  <pageMargins left="0.7479166666666667" right="0.7479166666666667" top="0.9840277777777778" bottom="0.9840277777777778" header="0.5118055555555556" footer="0.5118055555555556"/>
  <pageSetup fitToHeight="1" fitToWidth="1" horizontalDpi="300" verticalDpi="300" orientation="portrait" scale="86" r:id="rId2"/>
  <drawing r:id="rId1"/>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H36" sqref="H36"/>
    </sheetView>
  </sheetViews>
  <sheetFormatPr defaultColWidth="9.140625" defaultRowHeight="12.75"/>
  <cols>
    <col min="1" max="1" width="50.00390625" style="2" customWidth="1"/>
    <col min="2" max="2" width="2.421875" style="2" customWidth="1"/>
    <col min="3" max="3" width="14.57421875" style="7" customWidth="1"/>
    <col min="4" max="4" width="1.7109375" style="2" customWidth="1"/>
    <col min="5" max="5" width="12.8515625" style="2" customWidth="1"/>
    <col min="6" max="6" width="1.57421875" style="2" customWidth="1"/>
    <col min="7" max="8" width="9.140625" style="2" customWidth="1"/>
    <col min="9" max="9" width="9.57421875" style="2" customWidth="1"/>
    <col min="10" max="16384" width="9.140625" style="2" customWidth="1"/>
  </cols>
  <sheetData>
    <row r="1" ht="11.25">
      <c r="A1" s="1" t="s">
        <v>0</v>
      </c>
    </row>
    <row r="2" ht="11.25">
      <c r="A2" s="1" t="s">
        <v>1</v>
      </c>
    </row>
    <row r="3" ht="11.25">
      <c r="A3" s="1"/>
    </row>
    <row r="5" ht="11.25">
      <c r="A5" s="6" t="s">
        <v>89</v>
      </c>
    </row>
    <row r="6" ht="11.25">
      <c r="A6" s="3" t="s">
        <v>209</v>
      </c>
    </row>
    <row r="7" spans="1:3" ht="11.25">
      <c r="A7" s="6" t="s">
        <v>3</v>
      </c>
      <c r="C7" s="2"/>
    </row>
    <row r="8" spans="1:5" ht="11.25">
      <c r="A8" s="6"/>
      <c r="C8" s="4"/>
      <c r="E8" s="4"/>
    </row>
    <row r="9" spans="1:5" ht="11.25">
      <c r="A9" s="6"/>
      <c r="C9" s="4" t="s">
        <v>90</v>
      </c>
      <c r="D9" s="4"/>
      <c r="E9" s="4" t="s">
        <v>90</v>
      </c>
    </row>
    <row r="10" spans="1:5" ht="11.25">
      <c r="A10" s="6"/>
      <c r="C10" s="4" t="s">
        <v>7</v>
      </c>
      <c r="E10" s="4" t="s">
        <v>6</v>
      </c>
    </row>
    <row r="11" spans="1:5" ht="11.25">
      <c r="A11" s="6"/>
      <c r="C11" s="4" t="s">
        <v>9</v>
      </c>
      <c r="E11" s="4" t="s">
        <v>10</v>
      </c>
    </row>
    <row r="12" spans="1:5" ht="11.25">
      <c r="A12" s="6"/>
      <c r="B12" s="6"/>
      <c r="C12" s="59" t="s">
        <v>12</v>
      </c>
      <c r="D12" s="59"/>
      <c r="E12" s="59" t="s">
        <v>13</v>
      </c>
    </row>
    <row r="13" spans="1:5" ht="11.25">
      <c r="A13" s="6"/>
      <c r="C13" s="4" t="s">
        <v>228</v>
      </c>
      <c r="D13" s="4"/>
      <c r="E13" s="4" t="s">
        <v>228</v>
      </c>
    </row>
    <row r="14" spans="1:3" ht="11.25">
      <c r="A14" s="6"/>
      <c r="C14" s="2"/>
    </row>
    <row r="15" spans="1:9" ht="11.25">
      <c r="A15" s="6" t="s">
        <v>91</v>
      </c>
      <c r="C15" s="60">
        <v>6309</v>
      </c>
      <c r="D15" s="7"/>
      <c r="E15" s="60">
        <v>11732</v>
      </c>
      <c r="I15" s="61"/>
    </row>
    <row r="16" spans="1:9" ht="11.25">
      <c r="A16" s="6"/>
      <c r="C16" s="60"/>
      <c r="D16" s="7"/>
      <c r="E16" s="60"/>
      <c r="I16" s="61"/>
    </row>
    <row r="17" spans="1:9" ht="11.25">
      <c r="A17" s="6" t="s">
        <v>92</v>
      </c>
      <c r="C17" s="60">
        <v>-61013</v>
      </c>
      <c r="D17" s="7"/>
      <c r="E17" s="60">
        <v>-26266</v>
      </c>
      <c r="I17" s="61"/>
    </row>
    <row r="18" spans="3:9" ht="11.25">
      <c r="C18" s="60"/>
      <c r="D18" s="7"/>
      <c r="E18" s="60"/>
      <c r="I18" s="61"/>
    </row>
    <row r="19" spans="1:9" ht="11.25">
      <c r="A19" s="6" t="s">
        <v>93</v>
      </c>
      <c r="C19" s="60">
        <v>50823</v>
      </c>
      <c r="D19" s="7"/>
      <c r="E19" s="60">
        <v>42347</v>
      </c>
      <c r="I19" s="61"/>
    </row>
    <row r="20" spans="3:9" ht="11.25">
      <c r="C20" s="62"/>
      <c r="D20" s="7"/>
      <c r="E20" s="62"/>
      <c r="I20" s="61"/>
    </row>
    <row r="21" spans="1:9" ht="11.25">
      <c r="A21" s="6" t="s">
        <v>94</v>
      </c>
      <c r="C21" s="60">
        <f>SUM(C15:C20)</f>
        <v>-3881</v>
      </c>
      <c r="D21" s="7"/>
      <c r="E21" s="60">
        <f>SUM(E15:E20)</f>
        <v>27813</v>
      </c>
      <c r="I21" s="61"/>
    </row>
    <row r="22" spans="3:9" ht="11.25">
      <c r="C22" s="60"/>
      <c r="D22" s="7"/>
      <c r="E22" s="60"/>
      <c r="I22" s="61"/>
    </row>
    <row r="23" spans="1:9" ht="11.25">
      <c r="A23" s="6" t="s">
        <v>95</v>
      </c>
      <c r="C23" s="63">
        <v>27434</v>
      </c>
      <c r="D23" s="7"/>
      <c r="E23" s="60">
        <v>-380</v>
      </c>
      <c r="I23" s="61"/>
    </row>
    <row r="24" spans="3:9" ht="11.25">
      <c r="C24" s="60"/>
      <c r="D24" s="7"/>
      <c r="E24" s="60"/>
      <c r="I24" s="61"/>
    </row>
    <row r="25" spans="1:9" ht="11.25">
      <c r="A25" s="6" t="s">
        <v>96</v>
      </c>
      <c r="C25" s="64">
        <f>SUM(C21:C24)</f>
        <v>23553</v>
      </c>
      <c r="D25" s="7"/>
      <c r="E25" s="118">
        <f>SUM(E21:E24)</f>
        <v>27433</v>
      </c>
      <c r="I25" s="61"/>
    </row>
    <row r="26" spans="3:9" ht="11.25">
      <c r="C26" s="60"/>
      <c r="E26" s="60"/>
      <c r="I26" s="61"/>
    </row>
    <row r="27" spans="3:9" ht="11.25">
      <c r="C27" s="60"/>
      <c r="E27" s="60"/>
      <c r="I27" s="61"/>
    </row>
    <row r="28" spans="1:9" ht="11.25">
      <c r="A28" s="65" t="s">
        <v>97</v>
      </c>
      <c r="C28" s="60"/>
      <c r="E28" s="60"/>
      <c r="I28" s="61"/>
    </row>
    <row r="29" spans="3:9" ht="11.25">
      <c r="C29" s="60"/>
      <c r="E29" s="60"/>
      <c r="I29" s="61"/>
    </row>
    <row r="30" spans="1:9" ht="11.25">
      <c r="A30" s="2" t="s">
        <v>98</v>
      </c>
      <c r="C30" s="60">
        <v>25724</v>
      </c>
      <c r="E30" s="60">
        <v>33077</v>
      </c>
      <c r="I30" s="61"/>
    </row>
    <row r="31" spans="1:9" ht="11.25">
      <c r="A31" s="2" t="s">
        <v>99</v>
      </c>
      <c r="C31" s="60">
        <v>-2171</v>
      </c>
      <c r="E31" s="60">
        <v>-5644</v>
      </c>
      <c r="I31" s="61"/>
    </row>
    <row r="32" spans="3:9" ht="11.25">
      <c r="C32" s="60"/>
      <c r="E32" s="60"/>
      <c r="I32" s="61"/>
    </row>
    <row r="33" spans="1:9" ht="11.25">
      <c r="A33" s="6" t="s">
        <v>96</v>
      </c>
      <c r="C33" s="118">
        <f>SUM(C30:C32)</f>
        <v>23553</v>
      </c>
      <c r="E33" s="118">
        <f>SUM(E30:E32)</f>
        <v>27433</v>
      </c>
      <c r="I33" s="61"/>
    </row>
    <row r="34" spans="3:5" ht="11.25">
      <c r="C34" s="60"/>
      <c r="E34" s="60"/>
    </row>
    <row r="35" spans="3:5" ht="11.25">
      <c r="C35" s="66"/>
      <c r="E35" s="7"/>
    </row>
  </sheetData>
  <sheetProtection password="E7B9" sheet="1"/>
  <printOptions/>
  <pageMargins left="0.7479166666666667" right="0.7479166666666667" top="0.9840277777777778" bottom="0.9840277777777778" header="0.5118055555555556" footer="0.5118055555555556"/>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N428"/>
  <sheetViews>
    <sheetView zoomScaleSheetLayoutView="112" workbookViewId="0" topLeftCell="A95">
      <selection activeCell="C100" sqref="C100"/>
    </sheetView>
  </sheetViews>
  <sheetFormatPr defaultColWidth="9.140625" defaultRowHeight="12.75"/>
  <cols>
    <col min="1" max="1" width="4.57421875" style="70" customWidth="1"/>
    <col min="2" max="2" width="11.57421875" style="68" customWidth="1"/>
    <col min="3" max="3" width="14.7109375" style="68" customWidth="1"/>
    <col min="4" max="5" width="11.7109375" style="68" customWidth="1"/>
    <col min="6" max="6" width="11.57421875" style="68" customWidth="1"/>
    <col min="7" max="7" width="10.00390625" style="68" customWidth="1"/>
    <col min="8" max="8" width="12.7109375" style="68" customWidth="1"/>
    <col min="9" max="9" width="11.8515625" style="68" bestFit="1" customWidth="1"/>
    <col min="10" max="10" width="1.28515625" style="69" customWidth="1"/>
    <col min="11" max="11" width="10.140625" style="68" customWidth="1"/>
    <col min="12" max="12" width="10.421875" style="68" customWidth="1"/>
    <col min="13" max="13" width="9.28125" style="68" customWidth="1"/>
    <col min="14" max="16384" width="9.140625" style="68" customWidth="1"/>
  </cols>
  <sheetData>
    <row r="1" ht="12.75">
      <c r="A1" s="67" t="s">
        <v>0</v>
      </c>
    </row>
    <row r="2" ht="12.75">
      <c r="A2" s="67" t="s">
        <v>1</v>
      </c>
    </row>
    <row r="3" ht="12.75">
      <c r="A3" s="67"/>
    </row>
    <row r="5" ht="12.75">
      <c r="A5" s="70" t="s">
        <v>100</v>
      </c>
    </row>
    <row r="8" spans="1:2" ht="12.75">
      <c r="A8" s="70" t="s">
        <v>101</v>
      </c>
      <c r="B8" s="71" t="s">
        <v>102</v>
      </c>
    </row>
    <row r="12" ht="12.75">
      <c r="K12" s="69"/>
    </row>
    <row r="30" spans="1:2" ht="12.75">
      <c r="A30" s="70" t="s">
        <v>103</v>
      </c>
      <c r="B30" s="71" t="s">
        <v>104</v>
      </c>
    </row>
    <row r="31" ht="12.75">
      <c r="B31" s="71"/>
    </row>
    <row r="36" spans="1:2" ht="12.75">
      <c r="A36" s="70" t="s">
        <v>105</v>
      </c>
      <c r="B36" s="71" t="s">
        <v>106</v>
      </c>
    </row>
    <row r="37" ht="12.75">
      <c r="B37" s="71"/>
    </row>
    <row r="38" ht="12.75">
      <c r="B38" s="68" t="s">
        <v>107</v>
      </c>
    </row>
    <row r="41" spans="1:2" ht="12.75">
      <c r="A41" s="70" t="s">
        <v>108</v>
      </c>
      <c r="B41" s="71" t="s">
        <v>109</v>
      </c>
    </row>
    <row r="48" spans="1:2" ht="12.75">
      <c r="A48" s="70" t="s">
        <v>110</v>
      </c>
      <c r="B48" s="71" t="s">
        <v>111</v>
      </c>
    </row>
    <row r="50" ht="12.75">
      <c r="B50" s="68" t="s">
        <v>112</v>
      </c>
    </row>
    <row r="53" spans="1:2" ht="12.75">
      <c r="A53" s="70" t="s">
        <v>113</v>
      </c>
      <c r="B53" s="71" t="s">
        <v>114</v>
      </c>
    </row>
    <row r="60" spans="1:2" ht="12.75">
      <c r="A60" s="70" t="s">
        <v>115</v>
      </c>
      <c r="B60" s="71" t="s">
        <v>116</v>
      </c>
    </row>
    <row r="61" ht="12.75">
      <c r="B61" s="71"/>
    </row>
    <row r="62" ht="11.25" customHeight="1"/>
    <row r="67" spans="1:8" ht="12.75">
      <c r="A67" s="70" t="s">
        <v>117</v>
      </c>
      <c r="B67" s="71" t="s">
        <v>118</v>
      </c>
      <c r="H67" s="69"/>
    </row>
    <row r="68" ht="12.75">
      <c r="A68" s="68"/>
    </row>
    <row r="69" spans="2:9" ht="12.75">
      <c r="B69" s="72"/>
      <c r="D69" s="73"/>
      <c r="E69" s="73"/>
      <c r="F69" s="73"/>
      <c r="G69" s="73"/>
      <c r="H69" s="125"/>
      <c r="I69" s="125"/>
    </row>
    <row r="70" spans="2:9" ht="12.75">
      <c r="B70" s="72"/>
      <c r="D70" s="73"/>
      <c r="E70" s="73"/>
      <c r="F70" s="126" t="s">
        <v>14</v>
      </c>
      <c r="G70" s="126"/>
      <c r="H70" s="126"/>
      <c r="I70" s="126"/>
    </row>
    <row r="71" spans="2:9" ht="12.75">
      <c r="B71" s="76"/>
      <c r="C71" s="69"/>
      <c r="D71" s="77"/>
      <c r="E71" s="77"/>
      <c r="F71" s="75"/>
      <c r="G71" s="74"/>
      <c r="H71" s="74"/>
      <c r="I71" s="74"/>
    </row>
    <row r="72" spans="2:9" ht="12.75">
      <c r="B72" s="76"/>
      <c r="C72" s="69"/>
      <c r="D72" s="77"/>
      <c r="E72" s="77"/>
      <c r="F72" s="75"/>
      <c r="G72" s="74"/>
      <c r="H72" s="74"/>
      <c r="I72" s="74"/>
    </row>
    <row r="73" spans="2:9" ht="12.75">
      <c r="B73" s="76"/>
      <c r="C73" s="69"/>
      <c r="D73" s="77"/>
      <c r="E73" s="77"/>
      <c r="F73" s="75"/>
      <c r="G73" s="74"/>
      <c r="H73" s="74"/>
      <c r="I73" s="74"/>
    </row>
    <row r="74" spans="2:9" ht="12.75" customHeight="1">
      <c r="B74" s="76"/>
      <c r="C74" s="69"/>
      <c r="D74" s="77"/>
      <c r="E74" s="127" t="s">
        <v>119</v>
      </c>
      <c r="F74" s="127"/>
      <c r="G74" s="127" t="s">
        <v>120</v>
      </c>
      <c r="H74" s="127"/>
      <c r="I74" s="74"/>
    </row>
    <row r="75" spans="2:9" ht="38.25">
      <c r="B75" s="129" t="s">
        <v>121</v>
      </c>
      <c r="C75" s="129"/>
      <c r="D75" s="129"/>
      <c r="E75" s="78" t="s">
        <v>14</v>
      </c>
      <c r="F75" s="79" t="s">
        <v>122</v>
      </c>
      <c r="G75" s="78" t="s">
        <v>14</v>
      </c>
      <c r="H75" s="79" t="s">
        <v>122</v>
      </c>
      <c r="I75" s="74"/>
    </row>
    <row r="76" spans="2:9" ht="12.75">
      <c r="B76" s="76"/>
      <c r="C76" s="69"/>
      <c r="D76" s="77"/>
      <c r="E76" s="80" t="s">
        <v>123</v>
      </c>
      <c r="F76" s="80" t="s">
        <v>123</v>
      </c>
      <c r="G76" s="80" t="s">
        <v>123</v>
      </c>
      <c r="H76" s="80" t="s">
        <v>123</v>
      </c>
      <c r="I76" s="74"/>
    </row>
    <row r="77" spans="2:13" ht="12.75">
      <c r="B77" s="76" t="s">
        <v>124</v>
      </c>
      <c r="C77" s="69"/>
      <c r="D77" s="77"/>
      <c r="E77" s="81">
        <f>+E81-E78-E79-E80</f>
        <v>45454</v>
      </c>
      <c r="F77" s="81">
        <f>+F81-F78-F79-F80</f>
        <v>-3748</v>
      </c>
      <c r="G77" s="81">
        <f>+G81-G78-G79</f>
        <v>43870</v>
      </c>
      <c r="H77" s="81">
        <f>+H81-H78-H79-H80</f>
        <v>867</v>
      </c>
      <c r="I77" s="74"/>
      <c r="L77" s="82"/>
      <c r="M77" s="82"/>
    </row>
    <row r="78" spans="2:13" ht="12.75">
      <c r="B78" s="76" t="s">
        <v>125</v>
      </c>
      <c r="C78" s="69"/>
      <c r="D78" s="77"/>
      <c r="E78" s="81">
        <v>668</v>
      </c>
      <c r="F78" s="83">
        <v>62</v>
      </c>
      <c r="G78" s="81">
        <v>1382</v>
      </c>
      <c r="H78" s="81">
        <v>84</v>
      </c>
      <c r="I78" s="74"/>
      <c r="L78" s="82"/>
      <c r="M78" s="82"/>
    </row>
    <row r="79" spans="2:13" ht="12.75">
      <c r="B79" s="76" t="s">
        <v>126</v>
      </c>
      <c r="C79" s="69"/>
      <c r="D79" s="77"/>
      <c r="E79" s="81">
        <v>144</v>
      </c>
      <c r="F79" s="83">
        <v>157</v>
      </c>
      <c r="G79" s="81">
        <v>144</v>
      </c>
      <c r="H79" s="81">
        <v>-144</v>
      </c>
      <c r="I79" s="74"/>
      <c r="L79" s="82"/>
      <c r="M79" s="82"/>
    </row>
    <row r="80" spans="2:13" ht="12.75">
      <c r="B80" s="76" t="s">
        <v>127</v>
      </c>
      <c r="C80" s="69"/>
      <c r="D80" s="77"/>
      <c r="E80" s="84">
        <v>43</v>
      </c>
      <c r="F80" s="85">
        <v>6</v>
      </c>
      <c r="G80" s="84">
        <v>0</v>
      </c>
      <c r="H80" s="84">
        <v>-9</v>
      </c>
      <c r="I80" s="74"/>
      <c r="L80" s="82"/>
      <c r="M80" s="82"/>
    </row>
    <row r="81" spans="2:13" ht="12.75">
      <c r="B81" s="76"/>
      <c r="C81" s="69"/>
      <c r="D81" s="77"/>
      <c r="E81" s="81">
        <f>+'IS'!B16</f>
        <v>46309</v>
      </c>
      <c r="F81" s="81">
        <f>+'IS'!B30</f>
        <v>-3523</v>
      </c>
      <c r="G81" s="81">
        <f>+'IS'!D16</f>
        <v>45396</v>
      </c>
      <c r="H81" s="81">
        <f>+'IS'!D30</f>
        <v>798</v>
      </c>
      <c r="I81" s="74"/>
      <c r="L81" s="82"/>
      <c r="M81" s="82"/>
    </row>
    <row r="82" spans="2:13" ht="12.75">
      <c r="B82" s="86" t="s">
        <v>208</v>
      </c>
      <c r="C82" s="69"/>
      <c r="D82" s="77"/>
      <c r="E82" s="81"/>
      <c r="F82" s="83"/>
      <c r="G82" s="81"/>
      <c r="H82" s="81"/>
      <c r="I82" s="74"/>
      <c r="L82" s="82"/>
      <c r="M82" s="82"/>
    </row>
    <row r="83" spans="2:13" ht="12.75">
      <c r="B83" s="76" t="s">
        <v>128</v>
      </c>
      <c r="C83" s="69"/>
      <c r="D83" s="77"/>
      <c r="E83" s="81">
        <v>144</v>
      </c>
      <c r="F83" s="83"/>
      <c r="G83" s="81">
        <v>144</v>
      </c>
      <c r="H83" s="81"/>
      <c r="I83" s="74"/>
      <c r="L83" s="82"/>
      <c r="M83" s="82"/>
    </row>
    <row r="84" spans="2:13" ht="12.75">
      <c r="B84" s="76" t="s">
        <v>124</v>
      </c>
      <c r="C84" s="69"/>
      <c r="D84" s="77"/>
      <c r="E84" s="81">
        <v>4865</v>
      </c>
      <c r="F84" s="83"/>
      <c r="G84" s="81">
        <v>3111</v>
      </c>
      <c r="H84" s="81"/>
      <c r="I84" s="74"/>
      <c r="L84" s="82"/>
      <c r="M84" s="82"/>
    </row>
    <row r="85" spans="2:13" ht="12.75">
      <c r="B85" s="76"/>
      <c r="C85" s="69"/>
      <c r="D85" s="77"/>
      <c r="E85" s="87">
        <f>SUM(E81:E84)</f>
        <v>51318</v>
      </c>
      <c r="F85" s="69"/>
      <c r="G85" s="87">
        <f>SUM(G81:G84)</f>
        <v>48651</v>
      </c>
      <c r="H85" s="69"/>
      <c r="I85" s="74"/>
      <c r="L85" s="82"/>
      <c r="M85" s="82"/>
    </row>
    <row r="86" spans="2:9" ht="12.75">
      <c r="B86" s="76"/>
      <c r="C86" s="69"/>
      <c r="D86" s="77"/>
      <c r="E86" s="81"/>
      <c r="F86" s="83"/>
      <c r="G86" s="81"/>
      <c r="H86" s="81"/>
      <c r="I86" s="74"/>
    </row>
    <row r="87" spans="2:9" ht="12.75">
      <c r="B87" s="72"/>
      <c r="D87" s="73"/>
      <c r="E87" s="73"/>
      <c r="F87" s="73"/>
      <c r="G87" s="73"/>
      <c r="H87" s="125"/>
      <c r="I87" s="125"/>
    </row>
    <row r="88" spans="2:9" ht="12.75">
      <c r="B88" s="72"/>
      <c r="D88" s="73"/>
      <c r="E88" s="73"/>
      <c r="F88" s="126"/>
      <c r="G88" s="126"/>
      <c r="H88" s="126"/>
      <c r="I88" s="126"/>
    </row>
    <row r="89" spans="2:9" ht="12.75">
      <c r="B89" s="76"/>
      <c r="C89" s="69"/>
      <c r="D89" s="77"/>
      <c r="E89" s="77"/>
      <c r="F89" s="75"/>
      <c r="G89" s="74"/>
      <c r="H89" s="74"/>
      <c r="I89" s="74"/>
    </row>
    <row r="90" spans="2:9" ht="12.75">
      <c r="B90" s="76"/>
      <c r="C90" s="69"/>
      <c r="D90" s="77"/>
      <c r="E90" s="77"/>
      <c r="F90" s="75"/>
      <c r="G90" s="74"/>
      <c r="H90" s="74"/>
      <c r="I90" s="74"/>
    </row>
    <row r="91" spans="2:9" ht="12.75">
      <c r="B91" s="76"/>
      <c r="C91" s="69"/>
      <c r="D91" s="77"/>
      <c r="E91" s="77"/>
      <c r="F91" s="75"/>
      <c r="G91" s="74"/>
      <c r="H91" s="74"/>
      <c r="I91" s="74"/>
    </row>
    <row r="92" spans="2:9" ht="12.75">
      <c r="B92" s="76"/>
      <c r="C92" s="69"/>
      <c r="D92" s="77"/>
      <c r="E92" s="77"/>
      <c r="F92" s="75"/>
      <c r="G92" s="74"/>
      <c r="H92" s="74"/>
      <c r="I92" s="74"/>
    </row>
    <row r="93" spans="2:9" ht="12.75">
      <c r="B93" s="76"/>
      <c r="C93" s="69"/>
      <c r="D93" s="77"/>
      <c r="E93" s="77"/>
      <c r="F93" s="75"/>
      <c r="G93" s="74"/>
      <c r="H93" s="74"/>
      <c r="I93" s="74"/>
    </row>
    <row r="94" spans="2:9" ht="12.75">
      <c r="B94" s="76"/>
      <c r="C94" s="69"/>
      <c r="D94" s="77"/>
      <c r="E94" s="77"/>
      <c r="F94" s="75"/>
      <c r="G94" s="74"/>
      <c r="H94" s="74"/>
      <c r="I94" s="74"/>
    </row>
    <row r="95" spans="2:9" ht="12.75">
      <c r="B95" s="76"/>
      <c r="C95" s="69"/>
      <c r="D95" s="77"/>
      <c r="E95" s="77"/>
      <c r="F95" s="75"/>
      <c r="G95" s="74"/>
      <c r="H95" s="74"/>
      <c r="I95" s="74"/>
    </row>
    <row r="96" spans="2:8" ht="12.75">
      <c r="B96" s="76"/>
      <c r="G96" s="80" t="s">
        <v>129</v>
      </c>
      <c r="H96" s="80" t="s">
        <v>7</v>
      </c>
    </row>
    <row r="97" spans="2:8" ht="12.75">
      <c r="B97" s="76"/>
      <c r="G97" s="80" t="s">
        <v>9</v>
      </c>
      <c r="H97" s="80" t="s">
        <v>11</v>
      </c>
    </row>
    <row r="98" spans="2:14" ht="12.75">
      <c r="B98" s="76"/>
      <c r="G98" s="80" t="s">
        <v>12</v>
      </c>
      <c r="H98" s="80" t="s">
        <v>12</v>
      </c>
      <c r="L98" s="110"/>
      <c r="M98" s="110"/>
      <c r="N98" s="111"/>
    </row>
    <row r="99" spans="2:14" ht="12.75">
      <c r="B99" s="76"/>
      <c r="F99" s="88"/>
      <c r="G99" s="80" t="s">
        <v>123</v>
      </c>
      <c r="H99" s="80" t="s">
        <v>123</v>
      </c>
      <c r="L99" s="110"/>
      <c r="M99" s="110"/>
      <c r="N99" s="111"/>
    </row>
    <row r="100" spans="2:14" ht="12.75">
      <c r="B100" s="76" t="s">
        <v>130</v>
      </c>
      <c r="F100" s="88"/>
      <c r="G100" s="89">
        <v>16191</v>
      </c>
      <c r="H100" s="89">
        <v>71604</v>
      </c>
      <c r="K100" s="88"/>
      <c r="L100" s="110"/>
      <c r="M100" s="110"/>
      <c r="N100" s="111"/>
    </row>
    <row r="101" spans="2:14" ht="12.75">
      <c r="B101" s="76" t="s">
        <v>131</v>
      </c>
      <c r="F101" s="88"/>
      <c r="G101" s="89">
        <v>9402</v>
      </c>
      <c r="H101" s="89">
        <v>39712</v>
      </c>
      <c r="K101" s="88"/>
      <c r="L101" s="110"/>
      <c r="M101" s="110"/>
      <c r="N101" s="111"/>
    </row>
    <row r="102" spans="2:14" ht="12.75">
      <c r="B102" s="76" t="s">
        <v>132</v>
      </c>
      <c r="F102" s="88"/>
      <c r="G102" s="89">
        <v>9175</v>
      </c>
      <c r="H102" s="89">
        <v>40072</v>
      </c>
      <c r="K102" s="88"/>
      <c r="L102" s="110"/>
      <c r="M102" s="110"/>
      <c r="N102" s="111"/>
    </row>
    <row r="103" spans="2:14" ht="12.75">
      <c r="B103" s="76" t="s">
        <v>133</v>
      </c>
      <c r="F103" s="88"/>
      <c r="G103" s="89">
        <v>6186</v>
      </c>
      <c r="H103" s="89">
        <v>17546</v>
      </c>
      <c r="K103" s="88"/>
      <c r="L103" s="110"/>
      <c r="M103" s="110"/>
      <c r="N103" s="111"/>
    </row>
    <row r="104" spans="2:14" ht="12.75">
      <c r="B104" s="76" t="s">
        <v>134</v>
      </c>
      <c r="F104" s="88"/>
      <c r="G104" s="89">
        <v>4255</v>
      </c>
      <c r="H104" s="89">
        <v>11497</v>
      </c>
      <c r="K104" s="88"/>
      <c r="L104" s="110"/>
      <c r="M104" s="110"/>
      <c r="N104" s="112"/>
    </row>
    <row r="105" spans="2:14" ht="12.75">
      <c r="B105" s="76" t="s">
        <v>135</v>
      </c>
      <c r="F105" s="88"/>
      <c r="G105" s="89">
        <v>1100</v>
      </c>
      <c r="H105" s="89">
        <v>4074</v>
      </c>
      <c r="K105" s="88"/>
      <c r="L105" s="110"/>
      <c r="M105" s="110"/>
      <c r="N105" s="111"/>
    </row>
    <row r="106" spans="2:14" ht="13.5">
      <c r="B106" s="76"/>
      <c r="F106" s="81"/>
      <c r="G106" s="90">
        <f>SUM(G100:G105)</f>
        <v>46309</v>
      </c>
      <c r="H106" s="90">
        <f>SUM(H100:H105)</f>
        <v>184505</v>
      </c>
      <c r="K106" s="91"/>
      <c r="L106" s="110"/>
      <c r="M106" s="110"/>
      <c r="N106" s="113"/>
    </row>
    <row r="107" spans="2:8" ht="12.75">
      <c r="B107" s="76"/>
      <c r="C107" s="69"/>
      <c r="D107" s="74"/>
      <c r="E107" s="74"/>
      <c r="F107" s="81"/>
      <c r="G107" s="114"/>
      <c r="H107" s="114"/>
    </row>
    <row r="108" spans="2:8" ht="12.75">
      <c r="B108" s="76"/>
      <c r="C108" s="69"/>
      <c r="D108" s="74"/>
      <c r="E108" s="74"/>
      <c r="F108" s="81"/>
      <c r="G108" s="74"/>
      <c r="H108" s="74"/>
    </row>
    <row r="109" spans="1:7" ht="12.75">
      <c r="A109" s="70" t="s">
        <v>136</v>
      </c>
      <c r="B109" s="71" t="s">
        <v>137</v>
      </c>
      <c r="G109" s="92"/>
    </row>
    <row r="115" ht="12.75">
      <c r="H115" s="80" t="s">
        <v>238</v>
      </c>
    </row>
    <row r="116" spans="7:8" ht="12.75">
      <c r="G116" s="80" t="s">
        <v>212</v>
      </c>
      <c r="H116" s="80" t="s">
        <v>239</v>
      </c>
    </row>
    <row r="117" spans="5:8" ht="12.75">
      <c r="E117" s="80" t="s">
        <v>215</v>
      </c>
      <c r="F117" s="80" t="s">
        <v>221</v>
      </c>
      <c r="G117" s="80" t="s">
        <v>213</v>
      </c>
      <c r="H117" s="80" t="s">
        <v>211</v>
      </c>
    </row>
    <row r="118" spans="5:8" ht="12.75">
      <c r="E118" s="80" t="s">
        <v>216</v>
      </c>
      <c r="F118" s="80" t="s">
        <v>222</v>
      </c>
      <c r="G118" s="80" t="s">
        <v>214</v>
      </c>
      <c r="H118" s="80" t="s">
        <v>63</v>
      </c>
    </row>
    <row r="119" spans="5:8" ht="12.75">
      <c r="E119" s="80" t="s">
        <v>228</v>
      </c>
      <c r="F119" s="80" t="s">
        <v>228</v>
      </c>
      <c r="G119" s="80" t="s">
        <v>228</v>
      </c>
      <c r="H119" s="80" t="s">
        <v>228</v>
      </c>
    </row>
    <row r="120" spans="2:8" ht="12.75">
      <c r="B120" s="68" t="s">
        <v>218</v>
      </c>
      <c r="E120" s="115"/>
      <c r="F120" s="115"/>
      <c r="G120" s="115"/>
      <c r="H120" s="115"/>
    </row>
    <row r="121" spans="2:8" ht="12.75">
      <c r="B121" s="68" t="s">
        <v>217</v>
      </c>
      <c r="E121" s="115">
        <f>78827-E124</f>
        <v>48612</v>
      </c>
      <c r="F121" s="115">
        <f>84362-F124</f>
        <v>56342</v>
      </c>
      <c r="G121" s="115">
        <v>0</v>
      </c>
      <c r="H121" s="115">
        <f>+F121-E121</f>
        <v>7730</v>
      </c>
    </row>
    <row r="122" spans="5:8" ht="12.75">
      <c r="E122" s="115"/>
      <c r="F122" s="115"/>
      <c r="G122" s="115"/>
      <c r="H122" s="115"/>
    </row>
    <row r="123" spans="2:8" ht="12.75">
      <c r="B123" s="68" t="s">
        <v>218</v>
      </c>
      <c r="E123" s="115"/>
      <c r="F123" s="115"/>
      <c r="G123" s="115"/>
      <c r="H123" s="115"/>
    </row>
    <row r="124" spans="2:8" ht="12.75">
      <c r="B124" s="68" t="s">
        <v>219</v>
      </c>
      <c r="E124" s="115">
        <f>146+918+26210+2941</f>
        <v>30215</v>
      </c>
      <c r="F124" s="115">
        <f>135+855+24240+2790</f>
        <v>28020</v>
      </c>
      <c r="G124" s="115">
        <v>-1992</v>
      </c>
      <c r="H124" s="116">
        <v>-203</v>
      </c>
    </row>
    <row r="125" spans="5:8" ht="13.5" thickBot="1">
      <c r="E125" s="117">
        <f>SUM(E121:E124)</f>
        <v>78827</v>
      </c>
      <c r="F125" s="117">
        <f>SUM(F121:F124)</f>
        <v>84362</v>
      </c>
      <c r="G125" s="117">
        <f>SUM(G121:G124)</f>
        <v>-1992</v>
      </c>
      <c r="H125" s="115">
        <f>SUM(H121:H124)</f>
        <v>7527</v>
      </c>
    </row>
    <row r="126" spans="5:8" ht="13.5" thickTop="1">
      <c r="E126" s="115"/>
      <c r="F126" s="115"/>
      <c r="G126" s="115"/>
      <c r="H126" s="115"/>
    </row>
    <row r="127" spans="2:8" ht="12.75">
      <c r="B127" s="68" t="s">
        <v>220</v>
      </c>
      <c r="E127" s="115"/>
      <c r="F127" s="115"/>
      <c r="G127" s="115"/>
      <c r="H127" s="115">
        <v>-1843</v>
      </c>
    </row>
    <row r="128" spans="5:8" ht="13.5" thickBot="1">
      <c r="E128" s="115"/>
      <c r="F128" s="115"/>
      <c r="G128" s="115"/>
      <c r="H128" s="117">
        <f>SUM(H125:H127)</f>
        <v>5684</v>
      </c>
    </row>
    <row r="129" spans="4:7" ht="13.5" thickTop="1">
      <c r="D129" s="115"/>
      <c r="E129" s="115"/>
      <c r="F129" s="115"/>
      <c r="G129" s="115"/>
    </row>
    <row r="131" spans="1:4" ht="12.75">
      <c r="A131" s="70" t="s">
        <v>138</v>
      </c>
      <c r="B131" s="71" t="s">
        <v>139</v>
      </c>
      <c r="D131" s="68" t="s">
        <v>140</v>
      </c>
    </row>
    <row r="137" spans="1:2" ht="12.75">
      <c r="A137" s="70" t="s">
        <v>141</v>
      </c>
      <c r="B137" s="71" t="s">
        <v>142</v>
      </c>
    </row>
    <row r="139" ht="12.75">
      <c r="B139" s="68" t="s">
        <v>52</v>
      </c>
    </row>
    <row r="168" spans="1:2" ht="12.75">
      <c r="A168" s="70" t="s">
        <v>143</v>
      </c>
      <c r="B168" s="71" t="s">
        <v>144</v>
      </c>
    </row>
    <row r="169" ht="12.75">
      <c r="B169" s="71"/>
    </row>
    <row r="175" spans="1:2" ht="12.75">
      <c r="A175" s="70" t="s">
        <v>145</v>
      </c>
      <c r="B175" s="71" t="s">
        <v>146</v>
      </c>
    </row>
    <row r="177" ht="12.75">
      <c r="B177" s="68" t="s">
        <v>147</v>
      </c>
    </row>
    <row r="178" ht="12.75">
      <c r="H178" s="80" t="s">
        <v>148</v>
      </c>
    </row>
    <row r="179" spans="7:8" ht="12.75">
      <c r="G179" s="80"/>
      <c r="H179" s="80" t="s">
        <v>12</v>
      </c>
    </row>
    <row r="180" ht="12.75">
      <c r="H180" s="80" t="s">
        <v>228</v>
      </c>
    </row>
    <row r="181" spans="2:8" ht="12.75">
      <c r="B181" s="68" t="s">
        <v>149</v>
      </c>
      <c r="H181" s="91">
        <f>980+10750</f>
        <v>11730</v>
      </c>
    </row>
    <row r="182" spans="2:8" ht="12.75">
      <c r="B182" s="68" t="s">
        <v>150</v>
      </c>
      <c r="H182" s="91">
        <v>392</v>
      </c>
    </row>
    <row r="183" ht="12.75">
      <c r="H183" s="90">
        <f>SUM(H181:H182)</f>
        <v>12122</v>
      </c>
    </row>
    <row r="186" ht="12.75">
      <c r="A186" s="70" t="s">
        <v>232</v>
      </c>
    </row>
    <row r="188" spans="1:2" ht="12.75">
      <c r="A188" s="70" t="s">
        <v>151</v>
      </c>
      <c r="B188" s="71" t="s">
        <v>152</v>
      </c>
    </row>
    <row r="195" ht="12.75">
      <c r="B195" s="71"/>
    </row>
    <row r="196" ht="12.75">
      <c r="B196" s="71"/>
    </row>
    <row r="197" spans="1:2" ht="12.75">
      <c r="A197" s="70" t="s">
        <v>153</v>
      </c>
      <c r="B197" s="71" t="s">
        <v>233</v>
      </c>
    </row>
    <row r="198" ht="12.75">
      <c r="B198" s="71"/>
    </row>
    <row r="208" spans="1:2" ht="12.75">
      <c r="A208" s="70" t="s">
        <v>154</v>
      </c>
      <c r="B208" s="71" t="s">
        <v>155</v>
      </c>
    </row>
    <row r="209" ht="12.75">
      <c r="B209" s="71"/>
    </row>
    <row r="216" spans="1:2" ht="12.75">
      <c r="A216" s="70" t="s">
        <v>156</v>
      </c>
      <c r="B216" s="71" t="s">
        <v>20</v>
      </c>
    </row>
    <row r="217" spans="6:8" ht="12.75">
      <c r="F217" s="80" t="s">
        <v>129</v>
      </c>
      <c r="H217" s="80" t="s">
        <v>7</v>
      </c>
    </row>
    <row r="218" spans="6:8" ht="12.75">
      <c r="F218" s="80" t="s">
        <v>9</v>
      </c>
      <c r="H218" s="80" t="s">
        <v>11</v>
      </c>
    </row>
    <row r="219" spans="6:8" ht="12.75">
      <c r="F219" s="80" t="s">
        <v>12</v>
      </c>
      <c r="H219" s="80" t="s">
        <v>12</v>
      </c>
    </row>
    <row r="220" spans="6:8" ht="12.75">
      <c r="F220" s="80" t="s">
        <v>228</v>
      </c>
      <c r="H220" s="80" t="s">
        <v>228</v>
      </c>
    </row>
    <row r="221" ht="12.75">
      <c r="B221" s="93" t="s">
        <v>157</v>
      </c>
    </row>
    <row r="222" ht="13.5">
      <c r="B222" s="94" t="s">
        <v>158</v>
      </c>
    </row>
    <row r="223" spans="6:8" ht="12.75" customHeight="1" hidden="1">
      <c r="F223" s="91"/>
      <c r="G223" s="91"/>
      <c r="H223" s="91"/>
    </row>
    <row r="224" spans="2:13" ht="12.75">
      <c r="B224" s="68" t="s">
        <v>159</v>
      </c>
      <c r="F224" s="91">
        <v>-415</v>
      </c>
      <c r="G224" s="91"/>
      <c r="H224" s="91">
        <v>-479</v>
      </c>
      <c r="K224" s="91"/>
      <c r="L224" s="91"/>
      <c r="M224" s="91"/>
    </row>
    <row r="225" spans="2:13" ht="12.75">
      <c r="B225" s="68" t="s">
        <v>223</v>
      </c>
      <c r="F225" s="91">
        <v>-5540</v>
      </c>
      <c r="G225" s="91"/>
      <c r="H225" s="91">
        <v>0</v>
      </c>
      <c r="K225" s="95"/>
      <c r="M225" s="91"/>
    </row>
    <row r="226" spans="6:8" ht="13.5" thickBot="1">
      <c r="F226" s="96">
        <v>-5954.619</v>
      </c>
      <c r="G226" s="91"/>
      <c r="H226" s="96">
        <v>-479.28300000000036</v>
      </c>
    </row>
    <row r="240" spans="1:2" ht="12.75">
      <c r="A240" s="70" t="s">
        <v>160</v>
      </c>
      <c r="B240" s="71" t="s">
        <v>161</v>
      </c>
    </row>
    <row r="245" spans="1:2" ht="12.75">
      <c r="A245" s="70" t="s">
        <v>162</v>
      </c>
      <c r="B245" s="71" t="s">
        <v>163</v>
      </c>
    </row>
    <row r="252" spans="1:2" ht="12.75">
      <c r="A252" s="70" t="s">
        <v>164</v>
      </c>
      <c r="B252" s="71" t="s">
        <v>165</v>
      </c>
    </row>
    <row r="255" ht="12.75">
      <c r="H255" s="95"/>
    </row>
    <row r="256" ht="12.75">
      <c r="H256" s="95"/>
    </row>
    <row r="257" ht="12.75">
      <c r="H257" s="95"/>
    </row>
    <row r="258" ht="12.75">
      <c r="H258" s="95"/>
    </row>
    <row r="259" ht="12.75">
      <c r="H259" s="95"/>
    </row>
    <row r="260" ht="12.75">
      <c r="H260" s="95"/>
    </row>
    <row r="261" ht="12.75">
      <c r="H261" s="95"/>
    </row>
    <row r="262" ht="12.75">
      <c r="H262" s="95"/>
    </row>
    <row r="263" ht="12.75">
      <c r="H263" s="95"/>
    </row>
    <row r="264" ht="12.75">
      <c r="H264" s="95"/>
    </row>
    <row r="265" ht="12.75">
      <c r="H265" s="95"/>
    </row>
    <row r="266" ht="12.75">
      <c r="H266" s="95"/>
    </row>
    <row r="267" ht="12.75">
      <c r="H267" s="95"/>
    </row>
    <row r="268" ht="12.75">
      <c r="H268" s="95"/>
    </row>
    <row r="269" ht="12.75">
      <c r="H269" s="95"/>
    </row>
    <row r="270" ht="12.75">
      <c r="H270" s="95"/>
    </row>
    <row r="271" ht="12.75">
      <c r="H271" s="95"/>
    </row>
    <row r="272" ht="12.75">
      <c r="H272" s="95"/>
    </row>
    <row r="273" ht="12.75">
      <c r="H273" s="95"/>
    </row>
    <row r="274" ht="12.75">
      <c r="H274" s="95"/>
    </row>
    <row r="275" ht="12.75">
      <c r="H275" s="95"/>
    </row>
    <row r="276" ht="12.75">
      <c r="H276" s="95"/>
    </row>
    <row r="277" ht="12.75">
      <c r="H277" s="95"/>
    </row>
    <row r="278" ht="12.75">
      <c r="H278" s="95"/>
    </row>
    <row r="279" ht="12.75">
      <c r="H279" s="95"/>
    </row>
    <row r="280" ht="12.75">
      <c r="H280" s="95"/>
    </row>
    <row r="281" ht="12.75">
      <c r="H281" s="95"/>
    </row>
    <row r="282" ht="12.75">
      <c r="H282" s="95"/>
    </row>
    <row r="283" ht="12.75">
      <c r="H283" s="95"/>
    </row>
    <row r="284" ht="12.75">
      <c r="H284" s="95"/>
    </row>
    <row r="285" ht="12.75">
      <c r="H285" s="95"/>
    </row>
    <row r="286" ht="12.75">
      <c r="H286" s="95"/>
    </row>
    <row r="287" ht="12.75">
      <c r="H287" s="95"/>
    </row>
    <row r="288" ht="12.75">
      <c r="H288" s="95"/>
    </row>
    <row r="289" ht="12.75">
      <c r="H289" s="95"/>
    </row>
    <row r="290" ht="12.75">
      <c r="H290" s="95"/>
    </row>
    <row r="291" ht="12.75">
      <c r="H291" s="95"/>
    </row>
    <row r="292" ht="12.75">
      <c r="H292" s="95"/>
    </row>
    <row r="293" ht="12.75">
      <c r="H293" s="95"/>
    </row>
    <row r="294" ht="12.75">
      <c r="H294" s="95"/>
    </row>
    <row r="295" ht="12.75">
      <c r="H295" s="95"/>
    </row>
    <row r="296" ht="12.75">
      <c r="H296" s="95"/>
    </row>
    <row r="297" spans="1:2" ht="12.75">
      <c r="A297" s="70" t="s">
        <v>166</v>
      </c>
      <c r="B297" s="71" t="s">
        <v>167</v>
      </c>
    </row>
    <row r="298" ht="12.75">
      <c r="B298" s="68" t="s">
        <v>168</v>
      </c>
    </row>
    <row r="299" spans="2:8" ht="12.75">
      <c r="B299" s="71"/>
      <c r="F299" s="80"/>
      <c r="G299" s="80"/>
      <c r="H299" s="80" t="s">
        <v>169</v>
      </c>
    </row>
    <row r="300" spans="6:8" ht="12.75">
      <c r="F300" s="80"/>
      <c r="G300" s="80"/>
      <c r="H300" s="80" t="s">
        <v>12</v>
      </c>
    </row>
    <row r="301" spans="5:8" ht="12.75">
      <c r="E301" s="80"/>
      <c r="F301" s="80" t="s">
        <v>170</v>
      </c>
      <c r="G301" s="80" t="s">
        <v>171</v>
      </c>
      <c r="H301" s="80" t="s">
        <v>64</v>
      </c>
    </row>
    <row r="302" spans="6:8" ht="12.75">
      <c r="F302" s="80" t="s">
        <v>228</v>
      </c>
      <c r="G302" s="80" t="s">
        <v>228</v>
      </c>
      <c r="H302" s="80" t="s">
        <v>228</v>
      </c>
    </row>
    <row r="304" spans="2:8" ht="12.75">
      <c r="B304" s="68" t="s">
        <v>46</v>
      </c>
      <c r="E304" s="91"/>
      <c r="F304" s="91">
        <v>25628</v>
      </c>
      <c r="G304" s="91">
        <v>0</v>
      </c>
      <c r="H304" s="91">
        <f>SUM(F304:G304)</f>
        <v>25628</v>
      </c>
    </row>
    <row r="305" spans="2:8" ht="12.75">
      <c r="B305" s="68" t="s">
        <v>172</v>
      </c>
      <c r="E305" s="91"/>
      <c r="F305" s="91">
        <v>34066</v>
      </c>
      <c r="G305" s="91">
        <v>0</v>
      </c>
      <c r="H305" s="91">
        <f>SUM(F305:G305)</f>
        <v>34066</v>
      </c>
    </row>
    <row r="306" spans="2:8" ht="12.75">
      <c r="B306" s="68" t="s">
        <v>64</v>
      </c>
      <c r="F306" s="90">
        <f>SUM(F304:F305)</f>
        <v>59694</v>
      </c>
      <c r="G306" s="90">
        <f>SUM(G304:G305)</f>
        <v>0</v>
      </c>
      <c r="H306" s="90">
        <f>SUM(H304:H305)</f>
        <v>59694</v>
      </c>
    </row>
    <row r="307" ht="13.5" thickTop="1"/>
    <row r="308" ht="12.75">
      <c r="H308" s="91"/>
    </row>
    <row r="309" spans="1:2" ht="12.75">
      <c r="A309" s="70" t="s">
        <v>173</v>
      </c>
      <c r="B309" s="71" t="s">
        <v>174</v>
      </c>
    </row>
    <row r="310" ht="12.75">
      <c r="B310" s="71"/>
    </row>
    <row r="311" ht="12.75">
      <c r="B311" s="71"/>
    </row>
    <row r="312" ht="12.75">
      <c r="B312" s="71"/>
    </row>
    <row r="313" ht="12.75">
      <c r="B313" s="71"/>
    </row>
    <row r="314" spans="1:8" ht="12.75">
      <c r="A314" s="70" t="s">
        <v>175</v>
      </c>
      <c r="B314" s="71" t="s">
        <v>176</v>
      </c>
      <c r="H314" s="80"/>
    </row>
    <row r="320" spans="1:2" ht="12.75">
      <c r="A320" s="70" t="s">
        <v>177</v>
      </c>
      <c r="B320" s="71" t="s">
        <v>178</v>
      </c>
    </row>
    <row r="321" spans="6:8" ht="12.75">
      <c r="F321" s="97"/>
      <c r="G321" s="91"/>
      <c r="H321" s="97"/>
    </row>
    <row r="322" spans="6:8" ht="12.75">
      <c r="F322" s="98"/>
      <c r="G322" s="91"/>
      <c r="H322" s="98"/>
    </row>
    <row r="323" spans="6:8" ht="12.75">
      <c r="F323" s="98"/>
      <c r="G323" s="91"/>
      <c r="H323" s="98"/>
    </row>
    <row r="324" spans="6:8" ht="12.75">
      <c r="F324" s="98"/>
      <c r="G324" s="91"/>
      <c r="H324" s="98"/>
    </row>
    <row r="325" spans="6:8" ht="12.75">
      <c r="F325" s="98"/>
      <c r="G325" s="91"/>
      <c r="H325" s="98"/>
    </row>
    <row r="326" spans="6:8" ht="12.75">
      <c r="F326" s="98"/>
      <c r="G326" s="91"/>
      <c r="H326" s="98"/>
    </row>
    <row r="327" spans="6:8" ht="12.75">
      <c r="F327" s="98"/>
      <c r="G327" s="91"/>
      <c r="H327" s="98"/>
    </row>
    <row r="328" spans="6:8" ht="12.75">
      <c r="F328" s="98"/>
      <c r="G328" s="91"/>
      <c r="H328" s="98"/>
    </row>
    <row r="329" spans="1:2" ht="12.75">
      <c r="A329" s="70" t="s">
        <v>179</v>
      </c>
      <c r="B329" s="71" t="s">
        <v>180</v>
      </c>
    </row>
    <row r="330" ht="12.75">
      <c r="B330" s="71"/>
    </row>
    <row r="331" ht="12.75">
      <c r="B331" s="68" t="s">
        <v>181</v>
      </c>
    </row>
    <row r="332" ht="9.75" customHeight="1"/>
    <row r="333" spans="2:10" ht="12.75">
      <c r="B333" s="71"/>
      <c r="F333" s="99" t="s">
        <v>182</v>
      </c>
      <c r="G333" s="99"/>
      <c r="H333" s="99" t="s">
        <v>90</v>
      </c>
      <c r="I333" s="99"/>
      <c r="J333" s="100"/>
    </row>
    <row r="334" spans="2:10" ht="12.75">
      <c r="B334" s="71"/>
      <c r="F334" s="80" t="s">
        <v>7</v>
      </c>
      <c r="G334" s="80"/>
      <c r="H334" s="80" t="s">
        <v>7</v>
      </c>
      <c r="I334" s="99"/>
      <c r="J334" s="100"/>
    </row>
    <row r="335" spans="2:10" ht="12.75">
      <c r="B335" s="71"/>
      <c r="F335" s="99" t="s">
        <v>9</v>
      </c>
      <c r="G335" s="99"/>
      <c r="H335" s="99" t="s">
        <v>11</v>
      </c>
      <c r="I335" s="99"/>
      <c r="J335" s="100"/>
    </row>
    <row r="336" spans="6:8" ht="12.75">
      <c r="F336" s="80" t="s">
        <v>12</v>
      </c>
      <c r="G336" s="80"/>
      <c r="H336" s="80" t="s">
        <v>12</v>
      </c>
    </row>
    <row r="337" spans="2:8" ht="12.75">
      <c r="B337" s="68" t="s">
        <v>237</v>
      </c>
      <c r="F337" s="80"/>
      <c r="H337" s="80"/>
    </row>
    <row r="338" spans="2:8" ht="12.75">
      <c r="B338" s="68" t="s">
        <v>234</v>
      </c>
      <c r="F338" s="101">
        <f>+'IS'!B42</f>
        <v>-9478</v>
      </c>
      <c r="G338" s="91"/>
      <c r="H338" s="101">
        <f>+'IS'!F42</f>
        <v>2626.217</v>
      </c>
    </row>
    <row r="339" spans="6:8" ht="12.75">
      <c r="F339" s="80"/>
      <c r="G339" s="91"/>
      <c r="H339" s="97"/>
    </row>
    <row r="340" spans="2:8" ht="12.75">
      <c r="B340" s="68" t="s">
        <v>183</v>
      </c>
      <c r="F340" s="98"/>
      <c r="G340" s="91"/>
      <c r="H340" s="98"/>
    </row>
    <row r="341" spans="2:8" ht="12.75">
      <c r="B341" s="68" t="s">
        <v>235</v>
      </c>
      <c r="F341" s="101">
        <v>259311.47540983607</v>
      </c>
      <c r="G341" s="91"/>
      <c r="H341" s="101">
        <v>259311.47540983607</v>
      </c>
    </row>
    <row r="342" spans="6:8" ht="12.75">
      <c r="F342" s="97"/>
      <c r="G342" s="91"/>
      <c r="H342" s="97"/>
    </row>
    <row r="343" spans="2:8" ht="12.75">
      <c r="B343" s="68" t="s">
        <v>184</v>
      </c>
      <c r="F343" s="102">
        <f>+F338/F341*100</f>
        <v>-3.6550638513086353</v>
      </c>
      <c r="G343" s="91"/>
      <c r="H343" s="102">
        <f>+H338/H341*100</f>
        <v>1.012765438108484</v>
      </c>
    </row>
    <row r="344" spans="6:8" ht="12.75">
      <c r="F344" s="82"/>
      <c r="G344" s="91"/>
      <c r="H344" s="82"/>
    </row>
    <row r="345" spans="6:8" ht="12.75">
      <c r="F345" s="82"/>
      <c r="G345" s="91"/>
      <c r="H345" s="82"/>
    </row>
    <row r="346" spans="6:8" ht="12.75">
      <c r="F346" s="97"/>
      <c r="G346" s="91"/>
      <c r="H346" s="97"/>
    </row>
    <row r="347" spans="6:8" ht="12.75">
      <c r="F347" s="80"/>
      <c r="H347" s="80"/>
    </row>
    <row r="348" spans="6:8" ht="12.75">
      <c r="F348" s="80"/>
      <c r="H348" s="80"/>
    </row>
    <row r="349" spans="6:8" ht="12.75">
      <c r="F349" s="80"/>
      <c r="H349" s="80"/>
    </row>
    <row r="350" spans="6:8" ht="12.75">
      <c r="F350" s="80"/>
      <c r="H350" s="80"/>
    </row>
    <row r="351" spans="6:8" ht="9" customHeight="1">
      <c r="F351" s="80"/>
      <c r="H351" s="80"/>
    </row>
    <row r="352" spans="6:8" ht="9" customHeight="1">
      <c r="F352" s="80"/>
      <c r="H352" s="80"/>
    </row>
    <row r="353" spans="6:8" ht="8.25" customHeight="1">
      <c r="F353" s="80"/>
      <c r="H353" s="80"/>
    </row>
    <row r="354" spans="6:8" ht="12.75">
      <c r="F354" s="99" t="s">
        <v>182</v>
      </c>
      <c r="G354" s="99"/>
      <c r="H354" s="99" t="s">
        <v>90</v>
      </c>
    </row>
    <row r="355" spans="6:8" ht="12.75">
      <c r="F355" s="80" t="s">
        <v>7</v>
      </c>
      <c r="G355" s="80"/>
      <c r="H355" s="80" t="s">
        <v>7</v>
      </c>
    </row>
    <row r="356" spans="6:8" ht="12.75">
      <c r="F356" s="99" t="s">
        <v>9</v>
      </c>
      <c r="G356" s="99"/>
      <c r="H356" s="99" t="s">
        <v>11</v>
      </c>
    </row>
    <row r="357" spans="6:8" ht="12.75">
      <c r="F357" s="80" t="s">
        <v>12</v>
      </c>
      <c r="G357" s="80"/>
      <c r="H357" s="80" t="s">
        <v>12</v>
      </c>
    </row>
    <row r="358" spans="2:8" ht="12.75">
      <c r="B358" s="68" t="s">
        <v>183</v>
      </c>
      <c r="F358" s="80"/>
      <c r="G358" s="80"/>
      <c r="H358" s="80"/>
    </row>
    <row r="359" spans="2:8" ht="12.75">
      <c r="B359" s="68" t="s">
        <v>235</v>
      </c>
      <c r="F359" s="103">
        <v>259311.47540983607</v>
      </c>
      <c r="G359" s="95"/>
      <c r="H359" s="103">
        <v>259311.47540983607</v>
      </c>
    </row>
    <row r="360" spans="2:8" ht="12.75">
      <c r="B360" s="68" t="s">
        <v>236</v>
      </c>
      <c r="F360" s="104">
        <v>0</v>
      </c>
      <c r="G360" s="91"/>
      <c r="H360" s="104">
        <v>0</v>
      </c>
    </row>
    <row r="361" spans="6:8" ht="12.75">
      <c r="F361" s="103"/>
      <c r="G361" s="91"/>
      <c r="H361" s="103"/>
    </row>
    <row r="362" spans="2:8" ht="12.75">
      <c r="B362" s="68" t="s">
        <v>185</v>
      </c>
      <c r="F362" s="103"/>
      <c r="G362" s="91"/>
      <c r="H362" s="103"/>
    </row>
    <row r="363" spans="2:8" ht="12.75">
      <c r="B363" s="68" t="s">
        <v>235</v>
      </c>
      <c r="F363" s="101">
        <v>259311.47540983607</v>
      </c>
      <c r="G363" s="91"/>
      <c r="H363" s="101">
        <v>259311.47540983607</v>
      </c>
    </row>
    <row r="364" spans="6:8" ht="12.75">
      <c r="F364" s="80"/>
      <c r="H364" s="80"/>
    </row>
    <row r="365" spans="2:8" ht="12.75">
      <c r="B365" s="68" t="s">
        <v>186</v>
      </c>
      <c r="F365" s="105">
        <f>+F338/F363*100</f>
        <v>-3.6550638513086353</v>
      </c>
      <c r="G365" s="91"/>
      <c r="H365" s="119">
        <f>+H338/H363*100</f>
        <v>1.012765438108484</v>
      </c>
    </row>
    <row r="366" spans="6:8" ht="13.5" thickTop="1">
      <c r="F366" s="80"/>
      <c r="H366" s="80"/>
    </row>
    <row r="367" spans="6:8" ht="12.75">
      <c r="F367" s="80"/>
      <c r="H367" s="80"/>
    </row>
    <row r="368" spans="6:8" ht="12.75">
      <c r="F368" s="80"/>
      <c r="H368" s="80"/>
    </row>
    <row r="369" spans="1:8" ht="12.75">
      <c r="A369" s="70" t="s">
        <v>187</v>
      </c>
      <c r="B369" s="71" t="s">
        <v>188</v>
      </c>
      <c r="F369" s="80"/>
      <c r="H369" s="80"/>
    </row>
    <row r="370" spans="6:8" ht="12.75">
      <c r="F370" s="80"/>
      <c r="H370" s="80"/>
    </row>
    <row r="371" spans="2:8" ht="12.75">
      <c r="B371" s="68" t="s">
        <v>189</v>
      </c>
      <c r="F371" s="80"/>
      <c r="H371" s="80"/>
    </row>
    <row r="372" spans="6:8" ht="12.75">
      <c r="F372" s="80"/>
      <c r="H372" s="80"/>
    </row>
    <row r="373" spans="3:7" ht="12.75">
      <c r="C373" s="80" t="s">
        <v>190</v>
      </c>
      <c r="G373" s="80"/>
    </row>
    <row r="374" spans="3:9" ht="12.75">
      <c r="C374" s="80" t="s">
        <v>191</v>
      </c>
      <c r="D374" s="128" t="s">
        <v>192</v>
      </c>
      <c r="E374" s="128"/>
      <c r="F374" s="128" t="s">
        <v>193</v>
      </c>
      <c r="G374" s="128"/>
      <c r="H374" s="128" t="s">
        <v>194</v>
      </c>
      <c r="I374" s="128"/>
    </row>
    <row r="375" spans="3:9" ht="12.75">
      <c r="C375" s="80" t="s">
        <v>195</v>
      </c>
      <c r="D375" s="80"/>
      <c r="E375" s="80" t="s">
        <v>196</v>
      </c>
      <c r="F375" s="80"/>
      <c r="G375" s="80" t="s">
        <v>196</v>
      </c>
      <c r="H375" s="80"/>
      <c r="I375" s="80" t="s">
        <v>196</v>
      </c>
    </row>
    <row r="376" spans="3:9" ht="12.75">
      <c r="C376" s="80" t="s">
        <v>197</v>
      </c>
      <c r="D376" s="80" t="s">
        <v>198</v>
      </c>
      <c r="E376" s="80" t="s">
        <v>199</v>
      </c>
      <c r="F376" s="80" t="s">
        <v>198</v>
      </c>
      <c r="G376" s="80" t="s">
        <v>199</v>
      </c>
      <c r="H376" s="80" t="s">
        <v>198</v>
      </c>
      <c r="I376" s="80" t="s">
        <v>199</v>
      </c>
    </row>
    <row r="377" spans="3:9" ht="12.75">
      <c r="C377" s="80" t="s">
        <v>228</v>
      </c>
      <c r="D377" s="80" t="s">
        <v>228</v>
      </c>
      <c r="E377" s="80" t="s">
        <v>228</v>
      </c>
      <c r="F377" s="80" t="s">
        <v>228</v>
      </c>
      <c r="G377" s="80" t="s">
        <v>228</v>
      </c>
      <c r="H377" s="80" t="s">
        <v>228</v>
      </c>
      <c r="I377" s="80" t="s">
        <v>228</v>
      </c>
    </row>
    <row r="378" spans="2:8" ht="12.75">
      <c r="B378" s="68" t="s">
        <v>200</v>
      </c>
      <c r="G378" s="98"/>
      <c r="H378" s="103"/>
    </row>
    <row r="379" spans="2:9" ht="12.75">
      <c r="B379" s="106" t="s">
        <v>201</v>
      </c>
      <c r="C379" s="91">
        <v>25000</v>
      </c>
      <c r="D379" s="107">
        <v>12748</v>
      </c>
      <c r="E379" s="107">
        <v>12252</v>
      </c>
      <c r="F379" s="107">
        <v>25000</v>
      </c>
      <c r="G379" s="108">
        <v>0</v>
      </c>
      <c r="H379" s="107">
        <v>25000</v>
      </c>
      <c r="I379" s="107">
        <v>0</v>
      </c>
    </row>
    <row r="380" spans="2:9" ht="12.75">
      <c r="B380" s="68" t="s">
        <v>202</v>
      </c>
      <c r="D380" s="107"/>
      <c r="E380" s="107"/>
      <c r="F380" s="107"/>
      <c r="G380" s="107"/>
      <c r="H380" s="107"/>
      <c r="I380" s="107"/>
    </row>
    <row r="381" spans="2:9" ht="12.75">
      <c r="B381" s="106" t="s">
        <v>203</v>
      </c>
      <c r="C381" s="103">
        <v>15000</v>
      </c>
      <c r="D381" s="107">
        <v>8350</v>
      </c>
      <c r="E381" s="107">
        <v>6650</v>
      </c>
      <c r="F381" s="107">
        <v>15000</v>
      </c>
      <c r="G381" s="108">
        <v>0</v>
      </c>
      <c r="H381" s="107">
        <v>15000</v>
      </c>
      <c r="I381" s="107">
        <v>0</v>
      </c>
    </row>
    <row r="382" spans="2:9" ht="12.75">
      <c r="B382" s="68" t="s">
        <v>204</v>
      </c>
      <c r="D382" s="107"/>
      <c r="E382" s="107"/>
      <c r="F382" s="107"/>
      <c r="G382" s="108"/>
      <c r="H382" s="107"/>
      <c r="I382" s="107"/>
    </row>
    <row r="383" spans="2:9" ht="12.75">
      <c r="B383" s="106" t="s">
        <v>205</v>
      </c>
      <c r="C383" s="103">
        <v>24600</v>
      </c>
      <c r="D383" s="107">
        <v>24600</v>
      </c>
      <c r="E383" s="107">
        <v>0</v>
      </c>
      <c r="F383" s="107">
        <v>24600</v>
      </c>
      <c r="G383" s="108">
        <v>0</v>
      </c>
      <c r="H383" s="107">
        <v>24600</v>
      </c>
      <c r="I383" s="107">
        <v>0</v>
      </c>
    </row>
    <row r="384" spans="2:9" ht="12.75">
      <c r="B384" s="68" t="s">
        <v>206</v>
      </c>
      <c r="D384" s="107"/>
      <c r="E384" s="107"/>
      <c r="F384" s="107"/>
      <c r="G384" s="108"/>
      <c r="H384" s="107"/>
      <c r="I384" s="107"/>
    </row>
    <row r="385" spans="2:9" ht="12.75">
      <c r="B385" s="106" t="s">
        <v>207</v>
      </c>
      <c r="C385" s="103">
        <v>1400</v>
      </c>
      <c r="D385" s="107">
        <v>1400</v>
      </c>
      <c r="E385" s="107">
        <v>0</v>
      </c>
      <c r="F385" s="107">
        <v>1400</v>
      </c>
      <c r="G385" s="108">
        <v>0</v>
      </c>
      <c r="H385" s="107">
        <v>1400</v>
      </c>
      <c r="I385" s="107">
        <v>0</v>
      </c>
    </row>
    <row r="386" spans="3:9" ht="13.5" thickBot="1">
      <c r="C386" s="90">
        <f>SUM(C379:C385)</f>
        <v>66000</v>
      </c>
      <c r="D386" s="90">
        <f aca="true" t="shared" si="0" ref="D386:I386">SUM(D379:D385)</f>
        <v>47098</v>
      </c>
      <c r="E386" s="90">
        <f t="shared" si="0"/>
        <v>18902</v>
      </c>
      <c r="F386" s="90">
        <f t="shared" si="0"/>
        <v>66000</v>
      </c>
      <c r="G386" s="90">
        <f t="shared" si="0"/>
        <v>0</v>
      </c>
      <c r="H386" s="90">
        <f t="shared" si="0"/>
        <v>66000</v>
      </c>
      <c r="I386" s="90">
        <f t="shared" si="0"/>
        <v>0</v>
      </c>
    </row>
    <row r="387" spans="4:8" ht="13.5" thickTop="1">
      <c r="D387" s="80"/>
      <c r="H387" s="98"/>
    </row>
    <row r="388" spans="4:8" ht="12.75">
      <c r="D388" s="80"/>
      <c r="H388" s="98"/>
    </row>
    <row r="389" spans="1:8" ht="12.75">
      <c r="A389" s="71"/>
      <c r="B389" s="71"/>
      <c r="F389" s="80"/>
      <c r="H389" s="80"/>
    </row>
    <row r="390" spans="1:8" ht="12.75">
      <c r="A390" s="71"/>
      <c r="B390" s="71"/>
      <c r="F390" s="80"/>
      <c r="H390" s="80"/>
    </row>
    <row r="391" spans="1:8" ht="12.75">
      <c r="A391" s="71"/>
      <c r="B391" s="71"/>
      <c r="F391" s="80"/>
      <c r="H391" s="80"/>
    </row>
    <row r="392" spans="1:8" ht="12.75">
      <c r="A392" s="71"/>
      <c r="B392" s="71"/>
      <c r="F392" s="80"/>
      <c r="H392" s="80"/>
    </row>
    <row r="393" spans="1:8" ht="12.75">
      <c r="A393" s="71"/>
      <c r="B393" s="71"/>
      <c r="F393" s="80"/>
      <c r="H393" s="80"/>
    </row>
    <row r="394" spans="1:8" ht="12.75">
      <c r="A394" s="71"/>
      <c r="B394" s="71"/>
      <c r="F394" s="80"/>
      <c r="H394" s="80"/>
    </row>
    <row r="395" spans="1:8" ht="12.75">
      <c r="A395" s="71"/>
      <c r="B395" s="71"/>
      <c r="F395" s="80"/>
      <c r="H395" s="80"/>
    </row>
    <row r="396" spans="1:8" ht="12.75">
      <c r="A396" s="71"/>
      <c r="B396" s="71"/>
      <c r="F396" s="80"/>
      <c r="H396" s="80"/>
    </row>
    <row r="397" spans="1:8" ht="12.75">
      <c r="A397" s="71"/>
      <c r="B397" s="71"/>
      <c r="F397" s="80"/>
      <c r="H397" s="80"/>
    </row>
    <row r="398" spans="1:8" ht="12.75">
      <c r="A398" s="71"/>
      <c r="B398" s="71"/>
      <c r="F398" s="80"/>
      <c r="H398" s="80"/>
    </row>
    <row r="399" spans="2:8" ht="12.75">
      <c r="B399" s="71"/>
      <c r="F399" s="80"/>
      <c r="H399" s="80"/>
    </row>
    <row r="400" spans="2:8" ht="12.75">
      <c r="B400" s="71"/>
      <c r="F400" s="80"/>
      <c r="H400" s="80"/>
    </row>
    <row r="401" spans="6:8" ht="12.75">
      <c r="F401" s="80"/>
      <c r="H401" s="80"/>
    </row>
    <row r="402" spans="6:8" ht="12.75">
      <c r="F402" s="80"/>
      <c r="H402" s="80"/>
    </row>
    <row r="403" spans="6:8" ht="12.75">
      <c r="F403" s="80"/>
      <c r="H403" s="80"/>
    </row>
    <row r="404" spans="6:8" ht="12.75">
      <c r="F404" s="80"/>
      <c r="H404" s="80"/>
    </row>
    <row r="405" spans="6:8" ht="12.75">
      <c r="F405" s="80"/>
      <c r="H405" s="80"/>
    </row>
    <row r="406" spans="6:8" ht="12.75">
      <c r="F406" s="80"/>
      <c r="H406" s="80"/>
    </row>
    <row r="407" spans="6:8" ht="12.75">
      <c r="F407" s="80"/>
      <c r="H407" s="80"/>
    </row>
    <row r="408" spans="6:8" ht="12.75">
      <c r="F408" s="98"/>
      <c r="G408" s="91"/>
      <c r="H408" s="98"/>
    </row>
    <row r="409" spans="6:8" ht="12.75">
      <c r="F409" s="98"/>
      <c r="G409" s="91"/>
      <c r="H409" s="98"/>
    </row>
    <row r="410" spans="6:8" ht="12.75">
      <c r="F410" s="98"/>
      <c r="G410" s="91"/>
      <c r="H410" s="98"/>
    </row>
    <row r="411" spans="6:8" ht="12.75">
      <c r="F411" s="98"/>
      <c r="G411" s="91"/>
      <c r="H411" s="98"/>
    </row>
    <row r="412" spans="6:8" ht="12.75">
      <c r="F412" s="98"/>
      <c r="G412" s="91"/>
      <c r="H412" s="98"/>
    </row>
    <row r="413" spans="6:8" ht="12.75">
      <c r="F413" s="98"/>
      <c r="G413" s="91"/>
      <c r="H413" s="98"/>
    </row>
    <row r="414" spans="6:8" ht="12.75">
      <c r="F414" s="98"/>
      <c r="G414" s="91"/>
      <c r="H414" s="98"/>
    </row>
    <row r="415" spans="6:8" ht="12.75">
      <c r="F415" s="98"/>
      <c r="G415" s="91"/>
      <c r="H415" s="98"/>
    </row>
    <row r="416" spans="6:8" ht="12.75">
      <c r="F416" s="98"/>
      <c r="G416" s="91"/>
      <c r="H416" s="98"/>
    </row>
    <row r="417" spans="6:8" ht="12.75">
      <c r="F417" s="98"/>
      <c r="G417" s="91"/>
      <c r="H417" s="98"/>
    </row>
    <row r="418" spans="6:8" ht="12.75">
      <c r="F418" s="98"/>
      <c r="G418" s="91"/>
      <c r="H418" s="98"/>
    </row>
    <row r="419" spans="6:8" ht="12.75">
      <c r="F419" s="98"/>
      <c r="G419" s="91"/>
      <c r="H419" s="98"/>
    </row>
    <row r="420" spans="2:8" ht="12.75">
      <c r="B420" s="71"/>
      <c r="F420" s="98"/>
      <c r="G420" s="91"/>
      <c r="H420" s="98"/>
    </row>
    <row r="421" spans="6:8" ht="12.75">
      <c r="F421" s="98"/>
      <c r="G421" s="91"/>
      <c r="H421" s="98"/>
    </row>
    <row r="422" spans="6:8" ht="12.75">
      <c r="F422" s="80"/>
      <c r="H422" s="80"/>
    </row>
    <row r="423" spans="6:8" ht="12.75">
      <c r="F423" s="80"/>
      <c r="H423" s="80"/>
    </row>
    <row r="424" spans="6:8" ht="12.75">
      <c r="F424" s="80"/>
      <c r="H424" s="80"/>
    </row>
    <row r="425" spans="6:8" ht="12.75">
      <c r="F425" s="80"/>
      <c r="H425" s="80"/>
    </row>
    <row r="426" spans="2:8" ht="12.75">
      <c r="B426" s="109"/>
      <c r="F426" s="80"/>
      <c r="H426" s="80"/>
    </row>
    <row r="427" spans="6:8" ht="12.75">
      <c r="F427" s="80"/>
      <c r="H427" s="80"/>
    </row>
    <row r="428" spans="6:8" ht="12.75">
      <c r="F428" s="80"/>
      <c r="H428" s="80"/>
    </row>
  </sheetData>
  <sheetProtection password="E7B9" sheet="1"/>
  <mergeCells count="12">
    <mergeCell ref="D374:E374"/>
    <mergeCell ref="F374:G374"/>
    <mergeCell ref="H374:I374"/>
    <mergeCell ref="B75:D75"/>
    <mergeCell ref="H87:I87"/>
    <mergeCell ref="F88:G88"/>
    <mergeCell ref="H88:I88"/>
    <mergeCell ref="H69:I69"/>
    <mergeCell ref="F70:G70"/>
    <mergeCell ref="H70:I70"/>
    <mergeCell ref="E74:F74"/>
    <mergeCell ref="G74:H74"/>
  </mergeCells>
  <printOptions horizontalCentered="1"/>
  <pageMargins left="0.35" right="0.35" top="0" bottom="0" header="0.511805555555556" footer="0.511805555555556"/>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Owen KLCA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GR3</dc:creator>
  <cp:keywords/>
  <dc:description/>
  <cp:lastModifiedBy>PARTNER2</cp:lastModifiedBy>
  <cp:lastPrinted>2009-02-27T09:58:25Z</cp:lastPrinted>
  <dcterms:created xsi:type="dcterms:W3CDTF">2009-02-24T07:25:03Z</dcterms:created>
  <dcterms:modified xsi:type="dcterms:W3CDTF">2009-02-27T10:03:07Z</dcterms:modified>
  <cp:category/>
  <cp:version/>
  <cp:contentType/>
  <cp:contentStatus/>
</cp:coreProperties>
</file>